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kathrinholstein/Tresorit/proCURE/WP3_Training material/Toolbox/Fertige Tools/DE/"/>
    </mc:Choice>
  </mc:AlternateContent>
  <xr:revisionPtr revIDLastSave="0" documentId="13_ncr:1_{6F38DBC6-6263-FD4E-8A4D-3B620AC45943}" xr6:coauthVersionLast="47" xr6:coauthVersionMax="47" xr10:uidLastSave="{00000000-0000-0000-0000-000000000000}"/>
  <bookViews>
    <workbookView xWindow="-37400" yWindow="-4540" windowWidth="27800" windowHeight="16880" xr2:uid="{00000000-000D-0000-FFFF-FFFF00000000}"/>
  </bookViews>
  <sheets>
    <sheet name="Bewertung von Angeboten" sheetId="1" r:id="rId1"/>
    <sheet name="Beispielrechnungen" sheetId="2" r:id="rId2"/>
    <sheet name="Beispiel Lebenszykluskosten" sheetId="3" r:id="rId3"/>
    <sheet name="Erläuterung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QdKIXpjodpan11ZaMKccH/xvsp758aJTvshBfUjArw="/>
    </ext>
  </extLst>
</workbook>
</file>

<file path=xl/calcChain.xml><?xml version="1.0" encoding="utf-8"?>
<calcChain xmlns="http://schemas.openxmlformats.org/spreadsheetml/2006/main">
  <c r="J22" i="2" l="1"/>
  <c r="H22" i="2"/>
  <c r="K22" i="2" s="1"/>
  <c r="I22" i="2"/>
  <c r="L22" i="2" s="1"/>
  <c r="J17" i="1"/>
  <c r="I17" i="1"/>
  <c r="H17" i="1"/>
  <c r="H15" i="1"/>
  <c r="I15" i="1"/>
  <c r="J15" i="1"/>
  <c r="F32" i="3"/>
  <c r="L30" i="3"/>
  <c r="O30" i="3" s="1"/>
  <c r="K30" i="3"/>
  <c r="N30" i="3" s="1"/>
  <c r="J30" i="3"/>
  <c r="M30" i="3" s="1"/>
  <c r="I23" i="3"/>
  <c r="G13" i="3" s="1"/>
  <c r="J13" i="3" s="1"/>
  <c r="M13" i="3" s="1"/>
  <c r="I22" i="3"/>
  <c r="F13" i="3" s="1"/>
  <c r="I21" i="3"/>
  <c r="E13" i="3" s="1"/>
  <c r="D14" i="3"/>
  <c r="J12" i="3"/>
  <c r="M12" i="3" s="1"/>
  <c r="I12" i="3"/>
  <c r="L12" i="3" s="1"/>
  <c r="H12" i="3"/>
  <c r="K12" i="3" s="1"/>
  <c r="D24" i="2"/>
  <c r="M23" i="2"/>
  <c r="L23" i="2"/>
  <c r="K23" i="2"/>
  <c r="J23" i="2"/>
  <c r="I23" i="2"/>
  <c r="H23" i="2"/>
  <c r="M22" i="2"/>
  <c r="J21" i="2"/>
  <c r="M21" i="2" s="1"/>
  <c r="I21" i="2"/>
  <c r="L21" i="2" s="1"/>
  <c r="H21" i="2"/>
  <c r="K21" i="2" s="1"/>
  <c r="D15" i="2"/>
  <c r="M14" i="2"/>
  <c r="L14" i="2"/>
  <c r="K14" i="2"/>
  <c r="M13" i="2"/>
  <c r="L13" i="2"/>
  <c r="K13" i="2"/>
  <c r="J12" i="2"/>
  <c r="M12" i="2" s="1"/>
  <c r="M15" i="2" s="1"/>
  <c r="I12" i="2"/>
  <c r="L12" i="2" s="1"/>
  <c r="L15" i="2" s="1"/>
  <c r="H12" i="2"/>
  <c r="K12" i="2" s="1"/>
  <c r="K15" i="2" s="1"/>
  <c r="F27" i="1"/>
  <c r="L26" i="1"/>
  <c r="O26" i="1" s="1"/>
  <c r="K26" i="1"/>
  <c r="N26" i="1" s="1"/>
  <c r="J26" i="1"/>
  <c r="M26" i="1" s="1"/>
  <c r="L25" i="1"/>
  <c r="O25" i="1" s="1"/>
  <c r="K25" i="1"/>
  <c r="N25" i="1" s="1"/>
  <c r="N27" i="1" s="1"/>
  <c r="J25" i="1"/>
  <c r="M25" i="1" s="1"/>
  <c r="M27" i="1" s="1"/>
  <c r="D18" i="1"/>
  <c r="M17" i="1"/>
  <c r="L17" i="1"/>
  <c r="K17" i="1"/>
  <c r="J16" i="1"/>
  <c r="M16" i="1" s="1"/>
  <c r="I16" i="1"/>
  <c r="L16" i="1" s="1"/>
  <c r="H16" i="1"/>
  <c r="K16" i="1" s="1"/>
  <c r="M15" i="1"/>
  <c r="L15" i="1"/>
  <c r="K15" i="1"/>
  <c r="L14" i="1"/>
  <c r="K14" i="1"/>
  <c r="J14" i="1"/>
  <c r="M14" i="1" s="1"/>
  <c r="I14" i="1"/>
  <c r="H14" i="1"/>
  <c r="K24" i="2" l="1"/>
  <c r="M14" i="3"/>
  <c r="M18" i="1"/>
  <c r="K14" i="3"/>
  <c r="K18" i="1"/>
  <c r="O27" i="1"/>
  <c r="L24" i="2"/>
  <c r="L18" i="1"/>
  <c r="M24" i="2"/>
  <c r="H13" i="3"/>
  <c r="K13" i="3" s="1"/>
  <c r="I13" i="3"/>
  <c r="L13" i="3" s="1"/>
  <c r="L14" i="3" s="1"/>
  <c r="G31" i="3"/>
  <c r="J31" i="3" s="1"/>
  <c r="M31" i="3" s="1"/>
  <c r="M32" i="3" s="1"/>
  <c r="H31" i="3"/>
  <c r="K31" i="3" s="1"/>
  <c r="N31" i="3" s="1"/>
  <c r="N32" i="3" s="1"/>
  <c r="I31" i="3"/>
  <c r="L31" i="3" s="1"/>
  <c r="O31" i="3" s="1"/>
  <c r="O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2" authorId="0" shapeId="0" xr:uid="{00000000-0006-0000-0000-000003000000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E14" authorId="0" shapeId="0" xr:uid="{00000000-0006-0000-0000-000001000000}">
      <text>
        <r>
          <rPr>
            <sz val="10"/>
            <color theme="1"/>
            <rFont val="Arial"/>
            <family val="2"/>
            <scheme val="minor"/>
          </rPr>
          <t>======
ID#AAABfwmlfWs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  </r>
      </text>
    </comment>
    <comment ref="E16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ID#AAABfwmlfWg
</t>
        </r>
        <r>
          <rPr>
            <sz val="10"/>
            <color rgb="FF000000"/>
            <rFont val="Arial"/>
            <family val="2"/>
          </rPr>
          <t xml:space="preserve">tc={80195F10-CEB4-4127-96A0-182294826CBE}    (2025-03-14 11:09:16)
</t>
        </r>
        <r>
          <rPr>
            <sz val="10"/>
            <color rgb="FF000000"/>
            <rFont val="Arial"/>
            <family val="2"/>
          </rPr>
          <t xml:space="preserve">[Kommentarthread]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Ihre Version von Excel gestattet Ihnen das Lesen dieses Kommentarthreads. Jegliche Bearbeitungen daran werden jedoch entfernt, wenn die Datei in einer neueren Version von Excel geöffnet wird. Weitere Informationen: https://go.microsoft.com/fwlink/?linkid=870924.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Kommentar:
</t>
        </r>
        <r>
          <rPr>
            <sz val="10"/>
            <color rgb="FF000000"/>
            <rFont val="Arial"/>
            <family val="2"/>
          </rPr>
          <t xml:space="preserve">    Insert value (e.g. % of recycled fibres, number of fair trade products)</t>
        </r>
      </text>
    </comment>
    <comment ref="D18" authorId="0" shapeId="0" xr:uid="{00000000-0006-0000-0000-000002000000}">
      <text>
        <r>
          <rPr>
            <sz val="10"/>
            <color theme="1"/>
            <rFont val="Arial"/>
            <family val="2"/>
            <scheme val="minor"/>
          </rPr>
          <t>======
ID#AAABfwmlfWo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  <comment ref="F23" authorId="0" shapeId="0" xr:uid="{00000000-0006-0000-0000-000005000000}">
      <text>
        <r>
          <rPr>
            <sz val="10"/>
            <color theme="1"/>
            <rFont val="Arial"/>
            <family val="2"/>
            <scheme val="minor"/>
          </rPr>
          <t>======
ID#AAABjWhmMVU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F27" authorId="0" shapeId="0" xr:uid="{00000000-0006-0000-0000-000006000000}">
      <text>
        <r>
          <rPr>
            <sz val="10"/>
            <color theme="1"/>
            <rFont val="Arial"/>
            <family val="2"/>
            <scheme val="minor"/>
          </rPr>
          <t>======
ID#AAABjWhmMVY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hYbb1zOpMbvcw2kKI7SvWe0loA=="/>
    </ext>
  </extLst>
</comments>
</file>

<file path=xl/sharedStrings.xml><?xml version="1.0" encoding="utf-8"?>
<sst xmlns="http://schemas.openxmlformats.org/spreadsheetml/2006/main" count="216" uniqueCount="99">
  <si>
    <t>Methoden zur Angebotsbewertung im Zuge der Vergabe</t>
  </si>
  <si>
    <t>Tender number xxx for product group xxx</t>
  </si>
  <si>
    <t>Kennzahl der Ausschreibung:</t>
  </si>
  <si>
    <t>Produktgruppe aus der Leistungen beschafft werden:</t>
  </si>
  <si>
    <t>Zuschlagskriterien</t>
  </si>
  <si>
    <t>Bewertungsformel</t>
  </si>
  <si>
    <t>Gewichtung</t>
  </si>
  <si>
    <t>Angebotswerte</t>
  </si>
  <si>
    <t>Bewertungspunktzahl</t>
  </si>
  <si>
    <t>Ergebnis (gewichtete Bewertung)</t>
  </si>
  <si>
    <t>Angebot 1</t>
  </si>
  <si>
    <t>Angebot 2</t>
  </si>
  <si>
    <t>Angebot 3</t>
  </si>
  <si>
    <t>Preis</t>
  </si>
  <si>
    <t>Wert des günstigsten Angebots x 100 / Wert des zu bewertenden Angebots</t>
  </si>
  <si>
    <t>Zuschlagskriterium 1</t>
  </si>
  <si>
    <t>Schulnoten-Verfahren</t>
  </si>
  <si>
    <t>Zuschlagskriterium 2</t>
  </si>
  <si>
    <t>Wert des zu bewertenden Angebots x 100 / Spitzenwert unter den Angeboten</t>
  </si>
  <si>
    <t>Zuschlagskriterium 3</t>
  </si>
  <si>
    <t>Zweistufige Skala</t>
  </si>
  <si>
    <t>Summe</t>
  </si>
  <si>
    <t>Das Angebot mit dem höchsten Punktwert gewinnt</t>
  </si>
  <si>
    <t>Weitergehende Methoden</t>
  </si>
  <si>
    <t>X-Wert</t>
  </si>
  <si>
    <t>Y-Wert</t>
  </si>
  <si>
    <t>Zuschlagskriterium 4 - wenn höhere Werte besser sind (z. B. Anteil der Bio-Produkte beim Catering)</t>
  </si>
  <si>
    <t>Zuschlagskriterium 5 - wenn niedrigere Werte besser sind (z. B. Schadstoffausstoß eines Fahrzeugs)</t>
  </si>
  <si>
    <t xml:space="preserve">Beispiele für die Anwendung der Methoden zur Angebotsbewertung </t>
  </si>
  <si>
    <t>Beispiel 1: Büromaterial</t>
  </si>
  <si>
    <t>Berchnungsformel</t>
  </si>
  <si>
    <t>Nachfüllbarkeit</t>
  </si>
  <si>
    <t>Ja</t>
  </si>
  <si>
    <t>Nein</t>
  </si>
  <si>
    <t>Lösungsmittel auf Wasserbasis</t>
  </si>
  <si>
    <t>Angebot 3 gewinnt</t>
  </si>
  <si>
    <t>Beispiel 2: Catering-Leistungen</t>
  </si>
  <si>
    <t>Jurybewertung (Test-Essen)</t>
  </si>
  <si>
    <t>sehr gut</t>
  </si>
  <si>
    <t>gut</t>
  </si>
  <si>
    <t>Anteil der Waren in Bio-Qualität</t>
  </si>
  <si>
    <t>Angebot 2 gewinnt</t>
  </si>
  <si>
    <t>Beispielrechnung: Lebenszykluskosten Transport</t>
  </si>
  <si>
    <t>Beispiel 3: Lebenszykluskosten Transport - Variante 1</t>
  </si>
  <si>
    <t>Offer 1</t>
  </si>
  <si>
    <t>Offer 2</t>
  </si>
  <si>
    <t>Offer 3</t>
  </si>
  <si>
    <t>Wert des Angebots mit dem geringsten Wert x 100 / Wert des zu bewertenden Angebots</t>
  </si>
  <si>
    <t>Anteil der Fahrten mit den einzelnen Fahrzeug-Typen</t>
  </si>
  <si>
    <t>Entfernung (D) in km</t>
  </si>
  <si>
    <t>Transpor-tierte Masse (m) in Tonnen (t)</t>
  </si>
  <si>
    <t>Fahrzeug Typ 1</t>
  </si>
  <si>
    <t>Fahrzeug Typ 2</t>
  </si>
  <si>
    <t>Beispiel 4: Lebenszykluskosten Transport - Variante 2</t>
  </si>
  <si>
    <t>Methoden zur Angebotsbewertung</t>
  </si>
  <si>
    <t>1.</t>
  </si>
  <si>
    <t>Schulnoten: Für Zuschlagskriterien, die ausschließlich qualitativ bewertet werden können, kann die folgende Tabelle herangezogen werden</t>
  </si>
  <si>
    <t>0 Punkte</t>
  </si>
  <si>
    <t>nicht ausreichend, nicht verfügbar, nicht zutreffend</t>
  </si>
  <si>
    <t>30 Punkte</t>
  </si>
  <si>
    <t>ausreichend, mit erheblichen Mängeln</t>
  </si>
  <si>
    <t>50 Punkte</t>
  </si>
  <si>
    <t>befriedigend, mit leichten Mängeln</t>
  </si>
  <si>
    <t>80 Punkte</t>
  </si>
  <si>
    <t>gut, uneingeschränkt realisierbar</t>
  </si>
  <si>
    <t>100 Punkte</t>
  </si>
  <si>
    <t>sehr gut, erfüllt die Anforderungen optimal</t>
  </si>
  <si>
    <t>2.</t>
  </si>
  <si>
    <t>Für Zuschlagskriterien, bei denen höhere Werte zu einer besseren Bewertung führen (z. B. % Bio-Lebensmittel)</t>
  </si>
  <si>
    <t>a)</t>
  </si>
  <si>
    <t>Relative Bewertung:</t>
  </si>
  <si>
    <t>Anzahl der Punkte = 100 x Wert des zu bewertenden Angebots / Wert des Angebots mit dem höchsten Wert</t>
  </si>
  <si>
    <t>b)</t>
  </si>
  <si>
    <t>Absolute Bewertung:</t>
  </si>
  <si>
    <t>Anzahl der Punkte = (Wert des zu bewertenden Angebots - Y) / (X - Y) x 100</t>
  </si>
  <si>
    <t>a) Angebote mit dem Wert X oder mehr erhalten die maximal erreichbaren 100 Punkte.
b) Angebote mit einem Wert Y oder weniger erhalten 0 Punkte.
c) Die Punktzahl für Angebote mit Werten zwischen X und Y wird mittels linearer Interpolation berechnet.</t>
  </si>
  <si>
    <t>3.</t>
  </si>
  <si>
    <t>Für Zuschlagskriterien, bei denen kleinere Werte zu einer besseren Bewertung führen (z. B. Schadstoffausstoß)</t>
  </si>
  <si>
    <t>Relative Bewertung</t>
  </si>
  <si>
    <t>Anzahl der Punkte = 100 x Wert des Angebots mit dem geringsten Wert / Wert des zu bewertenden Angebots</t>
  </si>
  <si>
    <t>Absolute Bewertung</t>
  </si>
  <si>
    <t>Anzahl der Punkte = (Y - Wert des zu bewertenden Angebots) / (Y - X) x 100</t>
  </si>
  <si>
    <t>a) Angebote mit dem Wert X oder weniger erhalten die maximal erreichbaren 100 Punkte.
b) Angebote mit dem Wert Y oder mehr erhalten 0 Punkte.
c) Die Punktzahl für Angebote mit Werten zwischen X und Y wird mittels linearer Interpolation berechnet.</t>
  </si>
  <si>
    <t>4.</t>
  </si>
  <si>
    <t>Zweistufige Skala: Für Zuschlagskriterien, die nur zwei mögliche Werte zulassen („ja/nein“, „bestanden/nicht bestanden“), kann die folgende Tabelle zur Bewertung verwendet werden</t>
  </si>
  <si>
    <t>nein, nicht bestanden, nicht erfüllt</t>
  </si>
  <si>
    <t>ja, bestanden, erfüllt</t>
  </si>
  <si>
    <r>
      <t>Lebenszykluskosten Transport: THG</t>
    </r>
    <r>
      <rPr>
        <b/>
        <sz val="8"/>
        <color rgb="FF000000"/>
        <rFont val="Aptos"/>
      </rPr>
      <t>TR</t>
    </r>
    <r>
      <rPr>
        <b/>
        <sz val="11"/>
        <color rgb="FF000000"/>
        <rFont val="Aptos"/>
      </rPr>
      <t xml:space="preserve"> der Angebote</t>
    </r>
  </si>
  <si>
    <r>
      <t>Berechnung der THG</t>
    </r>
    <r>
      <rPr>
        <b/>
        <sz val="10"/>
        <color rgb="FF035854"/>
        <rFont val="Aptos"/>
      </rPr>
      <t>TR</t>
    </r>
    <r>
      <rPr>
        <b/>
        <sz val="16"/>
        <color rgb="FF035854"/>
        <rFont val="Aptos"/>
      </rPr>
      <t xml:space="preserve"> der einzelnen Angebote </t>
    </r>
  </si>
  <si>
    <r>
      <t>Emissionsfaktor (EF</t>
    </r>
    <r>
      <rPr>
        <b/>
        <sz val="7"/>
        <color theme="1"/>
        <rFont val="Aptos"/>
      </rPr>
      <t>V</t>
    </r>
    <r>
      <rPr>
        <b/>
        <sz val="11"/>
        <color theme="1"/>
        <rFont val="Aptos"/>
      </rPr>
      <t>) der Fahrzeuge, die für den Vertrag vorgesehen sind (kg CO</t>
    </r>
    <r>
      <rPr>
        <b/>
        <sz val="8"/>
        <color theme="1"/>
        <rFont val="Aptos"/>
      </rPr>
      <t>2</t>
    </r>
    <r>
      <rPr>
        <b/>
        <sz val="11"/>
        <color theme="1"/>
        <rFont val="Aptos"/>
      </rPr>
      <t>/tkm)</t>
    </r>
  </si>
  <si>
    <r>
      <t>Ergebnis GHG</t>
    </r>
    <r>
      <rPr>
        <b/>
        <sz val="8"/>
        <color theme="1"/>
        <rFont val="Aptos"/>
      </rPr>
      <t xml:space="preserve">TR </t>
    </r>
    <r>
      <rPr>
        <b/>
        <sz val="12"/>
        <color theme="1"/>
        <rFont val="Aptos"/>
      </rPr>
      <t>(kg CO</t>
    </r>
    <r>
      <rPr>
        <b/>
        <sz val="9"/>
        <color theme="1"/>
        <rFont val="Aptos"/>
      </rPr>
      <t>2</t>
    </r>
    <r>
      <rPr>
        <b/>
        <sz val="12"/>
        <color theme="1"/>
        <rFont val="Aptos"/>
      </rPr>
      <t>)</t>
    </r>
  </si>
  <si>
    <r>
      <t>Anzahl der Punkte = (Y - Wert des zu bewertenden Angebots) / (Y - X) x 100
a) Angebote mit CO₂ Emissionen von 20 kg (X-Wert) oder weniger erhalten die max. erreichbaren 100 Punkte.
b) Angebote mit CO₂ Emissionen von 80 kg (Y-Wert) oder mehr erhalten 0 Punkte.
c) Für Angebote mit CO</t>
    </r>
    <r>
      <rPr>
        <sz val="7"/>
        <color rgb="FF000000"/>
        <rFont val="Aptos"/>
      </rPr>
      <t>2</t>
    </r>
    <r>
      <rPr>
        <sz val="12"/>
        <color rgb="FF000000"/>
        <rFont val="Aptos"/>
      </rPr>
      <t xml:space="preserve"> Emissionen zwischen 20 kg und 80 kg wird die Punktzahl mittels linearer Interpolation ermittelt.</t>
    </r>
  </si>
  <si>
    <r>
      <t xml:space="preserve">Anzahl der Punkte = (Wert des zu bewertenden Angebots - Y) / (X - Y) x 100
</t>
    </r>
    <r>
      <rPr>
        <i/>
        <sz val="11"/>
        <color rgb="FF000000"/>
        <rFont val="Aptos"/>
      </rPr>
      <t xml:space="preserve">a) Angebote mit dem Wert </t>
    </r>
    <r>
      <rPr>
        <b/>
        <i/>
        <sz val="11"/>
        <color rgb="FF000000"/>
        <rFont val="Aptos"/>
      </rPr>
      <t>X oder mehr</t>
    </r>
    <r>
      <rPr>
        <i/>
        <sz val="11"/>
        <color rgb="FF000000"/>
        <rFont val="Aptos"/>
      </rPr>
      <t xml:space="preserve"> erhalten die maximal erreichbaren 100 Punkte.
b) Angebote mit einem Wert </t>
    </r>
    <r>
      <rPr>
        <b/>
        <i/>
        <sz val="11"/>
        <color rgb="FF000000"/>
        <rFont val="Aptos"/>
      </rPr>
      <t xml:space="preserve">Y oder weniger </t>
    </r>
    <r>
      <rPr>
        <i/>
        <sz val="11"/>
        <color rgb="FF000000"/>
        <rFont val="Aptos"/>
      </rPr>
      <t>erhalten 0 Punkte.
c) Die Punktzahl für Angebote mit Werten zwischen X und Y wird mittels linearer Interpolation berechnet.</t>
    </r>
  </si>
  <si>
    <r>
      <t xml:space="preserve">Anzahl der Punkte = (Y - Wert des zu bewertenden Angebots) / (Y - X) x 100
</t>
    </r>
    <r>
      <rPr>
        <i/>
        <sz val="11"/>
        <color rgb="FF000000"/>
        <rFont val="Aptos"/>
      </rPr>
      <t>a) Angebote mit dem Wert</t>
    </r>
    <r>
      <rPr>
        <b/>
        <i/>
        <sz val="11"/>
        <color rgb="FF000000"/>
        <rFont val="Aptos"/>
      </rPr>
      <t xml:space="preserve"> X oder weniger erhalten die maximal erreichbaren </t>
    </r>
    <r>
      <rPr>
        <i/>
        <sz val="11"/>
        <color rgb="FF000000"/>
        <rFont val="Aptos"/>
      </rPr>
      <t xml:space="preserve">100 Punkte.
b) Angebote mit dem Wert </t>
    </r>
    <r>
      <rPr>
        <b/>
        <i/>
        <sz val="11"/>
        <color rgb="FF000000"/>
        <rFont val="Aptos"/>
      </rPr>
      <t>Y oder mehr erhalten 0 Punkte</t>
    </r>
    <r>
      <rPr>
        <i/>
        <sz val="11"/>
        <color rgb="FF000000"/>
        <rFont val="Aptos"/>
      </rPr>
      <t>.
c) Die Punktzahl für Angebote mit Werten zwischen X und Y wird mittels linearer Interpolation berechnet.</t>
    </r>
  </si>
  <si>
    <t>befriedigend</t>
  </si>
  <si>
    <t xml:space="preserve">ausreichend </t>
  </si>
  <si>
    <t>nicht ausreichend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</si>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</sst>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32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sz val="10"/>
      <color theme="1"/>
      <name val="Aptos"/>
    </font>
    <font>
      <sz val="12"/>
      <color theme="1"/>
      <name val="Aptos"/>
    </font>
    <font>
      <sz val="14"/>
      <color theme="1"/>
      <name val="Aptos"/>
    </font>
    <font>
      <b/>
      <sz val="16"/>
      <color theme="9" tint="-0.499984740745262"/>
      <name val="Aptos"/>
    </font>
    <font>
      <sz val="10"/>
      <name val="Aptos"/>
    </font>
    <font>
      <b/>
      <sz val="8"/>
      <color rgb="FF000000"/>
      <name val="Aptos"/>
    </font>
    <font>
      <b/>
      <i/>
      <sz val="10"/>
      <color rgb="FFFF0000"/>
      <name val="Aptos"/>
    </font>
    <font>
      <b/>
      <sz val="10"/>
      <color rgb="FF035854"/>
      <name val="Aptos"/>
    </font>
    <font>
      <b/>
      <sz val="7"/>
      <color theme="1"/>
      <name val="Aptos"/>
    </font>
    <font>
      <b/>
      <sz val="8"/>
      <color theme="1"/>
      <name val="Aptos"/>
    </font>
    <font>
      <b/>
      <sz val="9"/>
      <color theme="1"/>
      <name val="Aptos"/>
    </font>
    <font>
      <sz val="7"/>
      <color rgb="FF000000"/>
      <name val="Aptos"/>
    </font>
    <font>
      <b/>
      <sz val="26"/>
      <color theme="9" tint="-0.499984740745262"/>
      <name val="Aptos"/>
    </font>
    <font>
      <b/>
      <sz val="11"/>
      <color theme="9" tint="-0.499984740745262"/>
      <name val="Aptos"/>
    </font>
    <font>
      <b/>
      <i/>
      <sz val="11"/>
      <color rgb="FFFF0000"/>
      <name val="Aptos"/>
    </font>
    <font>
      <sz val="11"/>
      <color rgb="FFFF0000"/>
      <name val="Aptos"/>
    </font>
    <font>
      <i/>
      <sz val="11"/>
      <color rgb="FF000000"/>
      <name val="Aptos"/>
    </font>
    <font>
      <b/>
      <i/>
      <sz val="11"/>
      <color rgb="FF000000"/>
      <name val="Aptos"/>
    </font>
    <font>
      <sz val="10"/>
      <color theme="1"/>
      <name val="Arial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ABABAB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 tint="-0.14999847407452621"/>
        <bgColor rgb="FFCCCCCC"/>
      </patternFill>
    </fill>
  </fills>
  <borders count="6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9" fontId="8" fillId="0" borderId="11" xfId="0" applyNumberFormat="1" applyFont="1" applyBorder="1" applyAlignment="1">
      <alignment horizontal="center" vertical="center" wrapText="1" readingOrder="1"/>
    </xf>
    <xf numFmtId="164" fontId="8" fillId="0" borderId="12" xfId="0" applyNumberFormat="1" applyFont="1" applyBorder="1" applyAlignment="1">
      <alignment horizontal="center" vertical="center" wrapText="1" readingOrder="1"/>
    </xf>
    <xf numFmtId="164" fontId="8" fillId="0" borderId="10" xfId="0" applyNumberFormat="1" applyFont="1" applyBorder="1" applyAlignment="1">
      <alignment horizontal="center" vertical="center" wrapText="1" readingOrder="1"/>
    </xf>
    <xf numFmtId="164" fontId="8" fillId="0" borderId="13" xfId="0" applyNumberFormat="1" applyFont="1" applyBorder="1" applyAlignment="1">
      <alignment horizontal="center" vertical="center" wrapText="1" readingOrder="1"/>
    </xf>
    <xf numFmtId="1" fontId="8" fillId="0" borderId="14" xfId="0" applyNumberFormat="1" applyFont="1" applyBorder="1" applyAlignment="1">
      <alignment horizontal="center" vertical="center" wrapText="1" readingOrder="1"/>
    </xf>
    <xf numFmtId="1" fontId="8" fillId="0" borderId="10" xfId="0" applyNumberFormat="1" applyFont="1" applyBorder="1" applyAlignment="1">
      <alignment horizontal="center" vertical="center" wrapText="1" readingOrder="1"/>
    </xf>
    <xf numFmtId="1" fontId="8" fillId="0" borderId="13" xfId="0" applyNumberFormat="1" applyFont="1" applyBorder="1" applyAlignment="1">
      <alignment horizontal="center" vertical="center" wrapText="1" readingOrder="1"/>
    </xf>
    <xf numFmtId="1" fontId="8" fillId="0" borderId="15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 wrapText="1" readingOrder="1"/>
    </xf>
    <xf numFmtId="9" fontId="8" fillId="0" borderId="0" xfId="0" applyNumberFormat="1" applyFont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 wrapText="1" readingOrder="1"/>
    </xf>
    <xf numFmtId="1" fontId="8" fillId="0" borderId="0" xfId="0" applyNumberFormat="1" applyFont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wrapText="1" readingOrder="1"/>
    </xf>
    <xf numFmtId="0" fontId="10" fillId="0" borderId="0" xfId="0" applyFont="1" applyAlignment="1">
      <alignment horizontal="left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left" wrapText="1" readingOrder="1"/>
    </xf>
    <xf numFmtId="0" fontId="6" fillId="0" borderId="27" xfId="0" applyFont="1" applyBorder="1" applyAlignment="1">
      <alignment horizontal="center" wrapText="1" readingOrder="1"/>
    </xf>
    <xf numFmtId="0" fontId="6" fillId="0" borderId="38" xfId="0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6" fillId="0" borderId="0" xfId="0" applyFont="1" applyAlignment="1">
      <alignment horizontal="center" wrapText="1" readingOrder="1"/>
    </xf>
    <xf numFmtId="9" fontId="8" fillId="0" borderId="38" xfId="0" applyNumberFormat="1" applyFont="1" applyBorder="1" applyAlignment="1">
      <alignment horizontal="center" vertical="center" wrapText="1" readingOrder="1"/>
    </xf>
    <xf numFmtId="164" fontId="8" fillId="0" borderId="14" xfId="0" applyNumberFormat="1" applyFont="1" applyBorder="1" applyAlignment="1">
      <alignment horizontal="center" vertical="center" wrapText="1" readingOrder="1"/>
    </xf>
    <xf numFmtId="9" fontId="8" fillId="0" borderId="27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9" fillId="0" borderId="44" xfId="0" applyFont="1" applyBorder="1" applyAlignment="1">
      <alignment horizontal="center" vertical="center" wrapText="1" readingOrder="1"/>
    </xf>
    <xf numFmtId="9" fontId="8" fillId="0" borderId="12" xfId="0" applyNumberFormat="1" applyFont="1" applyBorder="1" applyAlignment="1">
      <alignment horizontal="center" vertical="center" wrapText="1" readingOrder="1"/>
    </xf>
    <xf numFmtId="9" fontId="8" fillId="0" borderId="13" xfId="0" applyNumberFormat="1" applyFont="1" applyBorder="1" applyAlignment="1">
      <alignment horizontal="center" vertical="center" wrapText="1" readingOrder="1"/>
    </xf>
    <xf numFmtId="0" fontId="8" fillId="0" borderId="45" xfId="0" applyFont="1" applyBorder="1" applyAlignment="1">
      <alignment horizontal="center" vertical="center" wrapText="1" readingOrder="1"/>
    </xf>
    <xf numFmtId="2" fontId="8" fillId="0" borderId="28" xfId="0" applyNumberFormat="1" applyFont="1" applyBorder="1" applyAlignment="1">
      <alignment horizontal="center" vertical="center" wrapText="1" readingOrder="1"/>
    </xf>
    <xf numFmtId="0" fontId="8" fillId="0" borderId="47" xfId="0" applyFont="1" applyBorder="1" applyAlignment="1">
      <alignment horizontal="center" vertical="center" wrapText="1" readingOrder="1"/>
    </xf>
    <xf numFmtId="0" fontId="8" fillId="0" borderId="48" xfId="0" applyFont="1" applyBorder="1" applyAlignment="1">
      <alignment horizontal="center" vertical="center" wrapText="1" readingOrder="1"/>
    </xf>
    <xf numFmtId="9" fontId="8" fillId="0" borderId="47" xfId="0" applyNumberFormat="1" applyFont="1" applyBorder="1" applyAlignment="1">
      <alignment horizontal="center" vertical="center" wrapText="1" readingOrder="1"/>
    </xf>
    <xf numFmtId="0" fontId="8" fillId="0" borderId="49" xfId="0" applyFont="1" applyBorder="1" applyAlignment="1">
      <alignment horizontal="center" vertical="center" wrapText="1" readingOrder="1"/>
    </xf>
    <xf numFmtId="2" fontId="8" fillId="0" borderId="50" xfId="0" applyNumberFormat="1" applyFont="1" applyBorder="1" applyAlignment="1">
      <alignment horizontal="center" vertical="center" wrapText="1" readingOrder="1"/>
    </xf>
    <xf numFmtId="0" fontId="6" fillId="0" borderId="3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1" fontId="8" fillId="0" borderId="27" xfId="0" applyNumberFormat="1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wrapText="1"/>
    </xf>
    <xf numFmtId="0" fontId="10" fillId="4" borderId="17" xfId="0" applyFont="1" applyFill="1" applyBorder="1" applyAlignment="1">
      <alignment horizontal="center" vertical="center" wrapText="1"/>
    </xf>
    <xf numFmtId="9" fontId="10" fillId="4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1" fontId="10" fillId="4" borderId="21" xfId="0" applyNumberFormat="1" applyFont="1" applyFill="1" applyBorder="1" applyAlignment="1">
      <alignment horizontal="center" vertical="center" wrapText="1"/>
    </xf>
    <xf numFmtId="1" fontId="10" fillId="4" borderId="17" xfId="0" applyNumberFormat="1" applyFont="1" applyFill="1" applyBorder="1" applyAlignment="1">
      <alignment horizontal="center" vertical="center" wrapText="1"/>
    </xf>
    <xf numFmtId="1" fontId="10" fillId="4" borderId="22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9" fontId="10" fillId="4" borderId="29" xfId="0" applyNumberFormat="1" applyFont="1" applyFill="1" applyBorder="1" applyAlignment="1">
      <alignment horizontal="center" vertical="center" wrapText="1"/>
    </xf>
    <xf numFmtId="0" fontId="1" fillId="5" borderId="53" xfId="0" applyFont="1" applyFill="1" applyBorder="1"/>
    <xf numFmtId="0" fontId="10" fillId="4" borderId="34" xfId="0" applyFont="1" applyFill="1" applyBorder="1" applyAlignment="1">
      <alignment horizontal="center" vertical="center" wrapText="1"/>
    </xf>
    <xf numFmtId="9" fontId="10" fillId="4" borderId="33" xfId="0" applyNumberFormat="1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1" fontId="10" fillId="4" borderId="37" xfId="0" applyNumberFormat="1" applyFont="1" applyFill="1" applyBorder="1" applyAlignment="1">
      <alignment horizontal="center" vertical="center" wrapText="1"/>
    </xf>
    <xf numFmtId="1" fontId="10" fillId="4" borderId="35" xfId="0" applyNumberFormat="1" applyFont="1" applyFill="1" applyBorder="1" applyAlignment="1">
      <alignment horizontal="center" vertical="center" wrapText="1"/>
    </xf>
    <xf numFmtId="1" fontId="10" fillId="4" borderId="36" xfId="0" applyNumberFormat="1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left" vertical="center" wrapText="1"/>
    </xf>
    <xf numFmtId="9" fontId="10" fillId="4" borderId="39" xfId="0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horizontal="left" vertical="center" wrapText="1"/>
    </xf>
    <xf numFmtId="9" fontId="10" fillId="4" borderId="35" xfId="0" applyNumberFormat="1" applyFont="1" applyFill="1" applyBorder="1" applyAlignment="1">
      <alignment horizontal="center" vertical="center" wrapText="1"/>
    </xf>
    <xf numFmtId="9" fontId="10" fillId="4" borderId="52" xfId="0" applyNumberFormat="1" applyFont="1" applyFill="1" applyBorder="1" applyAlignment="1">
      <alignment horizontal="center" vertical="center" wrapText="1"/>
    </xf>
    <xf numFmtId="9" fontId="8" fillId="6" borderId="10" xfId="0" applyNumberFormat="1" applyFont="1" applyFill="1" applyBorder="1" applyAlignment="1">
      <alignment horizontal="center" vertical="center" wrapText="1" readingOrder="1"/>
    </xf>
    <xf numFmtId="9" fontId="8" fillId="6" borderId="51" xfId="0" applyNumberFormat="1" applyFont="1" applyFill="1" applyBorder="1" applyAlignment="1">
      <alignment horizontal="center" vertical="center" wrapText="1" readingOrder="1"/>
    </xf>
    <xf numFmtId="0" fontId="4" fillId="2" borderId="5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40" xfId="0" applyFont="1" applyBorder="1" applyAlignment="1">
      <alignment horizontal="center" vertical="center" wrapText="1" readingOrder="1"/>
    </xf>
    <xf numFmtId="0" fontId="10" fillId="4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left" vertical="center" wrapText="1" readingOrder="1"/>
    </xf>
    <xf numFmtId="2" fontId="8" fillId="0" borderId="45" xfId="0" applyNumberFormat="1" applyFont="1" applyBorder="1" applyAlignment="1">
      <alignment horizontal="center" vertical="center" wrapText="1" readingOrder="1"/>
    </xf>
    <xf numFmtId="0" fontId="9" fillId="0" borderId="46" xfId="0" applyFont="1" applyBorder="1" applyAlignment="1">
      <alignment horizontal="left" vertical="center" wrapText="1" readingOrder="1"/>
    </xf>
    <xf numFmtId="2" fontId="8" fillId="0" borderId="49" xfId="0" applyNumberFormat="1" applyFont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10" fillId="4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8" fillId="0" borderId="27" xfId="0" applyFont="1" applyBorder="1" applyAlignment="1">
      <alignment horizontal="center" vertical="center" wrapText="1" readingOrder="1"/>
    </xf>
    <xf numFmtId="0" fontId="24" fillId="0" borderId="53" xfId="0" applyFont="1" applyBorder="1" applyAlignment="1">
      <alignment vertical="center" wrapText="1"/>
    </xf>
    <xf numFmtId="0" fontId="24" fillId="0" borderId="5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 readingOrder="1"/>
    </xf>
    <xf numFmtId="0" fontId="25" fillId="0" borderId="0" xfId="0" applyFont="1"/>
    <xf numFmtId="0" fontId="26" fillId="0" borderId="0" xfId="0" applyFont="1"/>
    <xf numFmtId="0" fontId="6" fillId="3" borderId="10" xfId="0" applyFont="1" applyFill="1" applyBorder="1" applyAlignment="1">
      <alignment horizontal="left" vertical="center" wrapText="1" readingOrder="1"/>
    </xf>
    <xf numFmtId="1" fontId="8" fillId="0" borderId="12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left" wrapText="1" readingOrder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4" fillId="2" borderId="55" xfId="0" applyFont="1" applyFill="1" applyBorder="1" applyAlignment="1">
      <alignment horizontal="center" vertical="center" wrapText="1"/>
    </xf>
    <xf numFmtId="0" fontId="15" fillId="0" borderId="58" xfId="0" applyFont="1" applyBorder="1"/>
    <xf numFmtId="0" fontId="15" fillId="0" borderId="56" xfId="0" applyFont="1" applyBorder="1"/>
    <xf numFmtId="0" fontId="4" fillId="2" borderId="58" xfId="0" applyFont="1" applyFill="1" applyBorder="1" applyAlignment="1">
      <alignment horizontal="center" vertical="center" wrapText="1"/>
    </xf>
    <xf numFmtId="0" fontId="15" fillId="0" borderId="57" xfId="0" applyFont="1" applyBorder="1"/>
    <xf numFmtId="0" fontId="10" fillId="0" borderId="0" xfId="0" applyFont="1" applyAlignment="1">
      <alignment wrapText="1"/>
    </xf>
    <xf numFmtId="0" fontId="3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</xdr:colOff>
      <xdr:row>30</xdr:row>
      <xdr:rowOff>25400</xdr:rowOff>
    </xdr:from>
    <xdr:to>
      <xdr:col>2</xdr:col>
      <xdr:colOff>1441576</xdr:colOff>
      <xdr:row>39</xdr:row>
      <xdr:rowOff>91440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72C7782-BB08-B6CC-0E45-3145ADCC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1" y="10756900"/>
          <a:ext cx="3664075" cy="146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28575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38099</xdr:colOff>
      <xdr:row>28</xdr:row>
      <xdr:rowOff>0</xdr:rowOff>
    </xdr:from>
    <xdr:to>
      <xdr:col>2</xdr:col>
      <xdr:colOff>1555872</xdr:colOff>
      <xdr:row>37</xdr:row>
      <xdr:rowOff>91440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D01123C-E1D7-1CB0-C574-1DD94245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9" y="7835900"/>
          <a:ext cx="3664073" cy="1463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66675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36</xdr:row>
      <xdr:rowOff>0</xdr:rowOff>
    </xdr:from>
    <xdr:to>
      <xdr:col>2</xdr:col>
      <xdr:colOff>1403473</xdr:colOff>
      <xdr:row>45</xdr:row>
      <xdr:rowOff>91440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559AED-4FF7-5F4C-8F34-DF565F5F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2179300"/>
          <a:ext cx="3664073" cy="1463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12700</xdr:rowOff>
    </xdr:from>
    <xdr:to>
      <xdr:col>2</xdr:col>
      <xdr:colOff>527173</xdr:colOff>
      <xdr:row>37</xdr:row>
      <xdr:rowOff>104140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506B4C-0560-124F-A370-21F1B6C3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6807200"/>
          <a:ext cx="3664073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A3" zoomScale="110" zoomScaleNormal="110" workbookViewId="0">
      <selection activeCell="F16" sqref="F16"/>
    </sheetView>
  </sheetViews>
  <sheetFormatPr baseColWidth="10" defaultColWidth="12.6640625" defaultRowHeight="15" customHeight="1" x14ac:dyDescent="0.2"/>
  <cols>
    <col min="1" max="1" width="1.1640625" style="1" customWidth="1"/>
    <col min="2" max="2" width="29.1640625" style="1" customWidth="1"/>
    <col min="3" max="3" width="33.83203125" style="1" customWidth="1"/>
    <col min="4" max="4" width="11.6640625" style="1" customWidth="1"/>
    <col min="5" max="5" width="11.1640625" style="1" customWidth="1"/>
    <col min="6" max="6" width="12.1640625" style="1" customWidth="1"/>
    <col min="7" max="7" width="11" style="1" customWidth="1"/>
    <col min="8" max="8" width="10.1640625" style="1" customWidth="1"/>
    <col min="9" max="9" width="10.33203125" style="1" customWidth="1"/>
    <col min="10" max="10" width="11" style="1" customWidth="1"/>
    <col min="11" max="11" width="10.1640625" style="1" customWidth="1"/>
    <col min="12" max="13" width="10.6640625" style="1" customWidth="1"/>
    <col min="14" max="14" width="10.83203125" style="1" customWidth="1"/>
    <col min="15" max="15" width="11.33203125" style="1" customWidth="1"/>
    <col min="16" max="16" width="6.83203125" style="1" customWidth="1"/>
    <col min="17" max="17" width="12" style="1" customWidth="1"/>
    <col min="18" max="18" width="12.5" style="1" customWidth="1"/>
    <col min="19" max="19" width="12" style="1" customWidth="1"/>
    <col min="20" max="20" width="10.1640625" style="1" customWidth="1"/>
    <col min="21" max="21" width="8.83203125" style="1" customWidth="1"/>
    <col min="22" max="24" width="9" style="1" customWidth="1"/>
    <col min="25" max="25" width="9.33203125" style="1" customWidth="1"/>
    <col min="26" max="28" width="7.1640625" style="1" customWidth="1"/>
    <col min="29" max="16384" width="12.6640625" style="1"/>
  </cols>
  <sheetData>
    <row r="1" spans="1:26" ht="12.75" customHeight="1" x14ac:dyDescent="0.2"/>
    <row r="2" spans="1:26" ht="12.75" customHeight="1" x14ac:dyDescent="0.2"/>
    <row r="3" spans="1:26" ht="12.75" customHeight="1" x14ac:dyDescent="0.2"/>
    <row r="4" spans="1:26" ht="12.75" customHeight="1" x14ac:dyDescent="0.2"/>
    <row r="5" spans="1:26" ht="12.75" customHeight="1" x14ac:dyDescent="0.2"/>
    <row r="6" spans="1:26" ht="34" x14ac:dyDescent="0.2">
      <c r="C6" s="127" t="s">
        <v>0</v>
      </c>
      <c r="H6" s="2"/>
      <c r="Q6" s="3"/>
    </row>
    <row r="7" spans="1:26" ht="6" customHeight="1" x14ac:dyDescent="0.2"/>
    <row r="8" spans="1:26" ht="22" hidden="1" x14ac:dyDescent="0.2">
      <c r="B8" s="3" t="s">
        <v>1</v>
      </c>
      <c r="Q8" s="3"/>
    </row>
    <row r="9" spans="1:26" ht="32.25" customHeight="1" x14ac:dyDescent="0.2">
      <c r="B9" s="136" t="s">
        <v>2</v>
      </c>
      <c r="C9" s="83"/>
    </row>
    <row r="10" spans="1:26" ht="31.5" customHeight="1" x14ac:dyDescent="0.2">
      <c r="B10" s="137" t="s">
        <v>3</v>
      </c>
      <c r="C10" s="83"/>
    </row>
    <row r="11" spans="1:26" ht="8.25" customHeight="1" x14ac:dyDescent="0.2">
      <c r="B11" s="138"/>
    </row>
    <row r="12" spans="1:26" ht="51.75" customHeight="1" x14ac:dyDescent="0.2">
      <c r="B12" s="139" t="s">
        <v>4</v>
      </c>
      <c r="C12" s="122" t="s">
        <v>5</v>
      </c>
      <c r="D12" s="140" t="s">
        <v>6</v>
      </c>
      <c r="E12" s="149" t="s">
        <v>7</v>
      </c>
      <c r="F12" s="150"/>
      <c r="G12" s="151"/>
      <c r="H12" s="152" t="s">
        <v>8</v>
      </c>
      <c r="I12" s="150"/>
      <c r="J12" s="151"/>
      <c r="K12" s="152" t="s">
        <v>9</v>
      </c>
      <c r="L12" s="150"/>
      <c r="M12" s="153"/>
      <c r="O12" s="4"/>
      <c r="P12" s="5"/>
      <c r="Q12" s="5"/>
      <c r="R12" s="147"/>
      <c r="S12" s="148"/>
      <c r="T12" s="147"/>
      <c r="U12" s="148"/>
      <c r="V12" s="147"/>
      <c r="W12" s="148"/>
    </row>
    <row r="13" spans="1:26" ht="18.75" customHeight="1" x14ac:dyDescent="0.2">
      <c r="A13" s="6"/>
      <c r="B13" s="7"/>
      <c r="C13" s="8"/>
      <c r="D13" s="9"/>
      <c r="E13" s="129" t="s">
        <v>10</v>
      </c>
      <c r="F13" s="130" t="s">
        <v>11</v>
      </c>
      <c r="G13" s="131" t="s">
        <v>12</v>
      </c>
      <c r="H13" s="132" t="s">
        <v>10</v>
      </c>
      <c r="I13" s="130" t="s">
        <v>11</v>
      </c>
      <c r="J13" s="131" t="s">
        <v>12</v>
      </c>
      <c r="K13" s="132" t="s">
        <v>10</v>
      </c>
      <c r="L13" s="130" t="s">
        <v>11</v>
      </c>
      <c r="M13" s="133" t="s">
        <v>12</v>
      </c>
      <c r="N13" s="6"/>
      <c r="O13" s="10"/>
      <c r="P13" s="10"/>
      <c r="Q13" s="10"/>
      <c r="R13" s="11"/>
      <c r="S13" s="11"/>
      <c r="T13" s="11"/>
      <c r="U13" s="11"/>
      <c r="V13" s="11"/>
      <c r="W13" s="11"/>
      <c r="X13" s="6"/>
      <c r="Y13" s="6"/>
      <c r="Z13" s="6"/>
    </row>
    <row r="14" spans="1:26" ht="32" x14ac:dyDescent="0.2">
      <c r="B14" s="67" t="s">
        <v>13</v>
      </c>
      <c r="C14" s="8" t="s">
        <v>14</v>
      </c>
      <c r="D14" s="12">
        <v>0.5</v>
      </c>
      <c r="E14" s="13">
        <v>0</v>
      </c>
      <c r="F14" s="14">
        <v>0</v>
      </c>
      <c r="G14" s="15">
        <v>0</v>
      </c>
      <c r="H14" s="16">
        <f t="shared" ref="H14:J14" si="0">IF(E14=0,0,MIN($E$14:$G$14)*100/E14)</f>
        <v>0</v>
      </c>
      <c r="I14" s="17">
        <f t="shared" si="0"/>
        <v>0</v>
      </c>
      <c r="J14" s="18">
        <f t="shared" si="0"/>
        <v>0</v>
      </c>
      <c r="K14" s="16">
        <f t="shared" ref="K14:M14" si="1">H14*$D$14</f>
        <v>0</v>
      </c>
      <c r="L14" s="17">
        <f t="shared" si="1"/>
        <v>0</v>
      </c>
      <c r="M14" s="19">
        <f t="shared" si="1"/>
        <v>0</v>
      </c>
      <c r="O14" s="20"/>
      <c r="P14" s="21"/>
      <c r="Q14" s="22"/>
      <c r="R14" s="23"/>
      <c r="S14" s="23"/>
      <c r="T14" s="21"/>
      <c r="U14" s="24"/>
      <c r="V14" s="21"/>
      <c r="W14" s="21"/>
    </row>
    <row r="15" spans="1:26" ht="16" x14ac:dyDescent="0.2">
      <c r="B15" s="67" t="s">
        <v>15</v>
      </c>
      <c r="C15" s="8" t="s">
        <v>16</v>
      </c>
      <c r="D15" s="12"/>
      <c r="E15" s="25"/>
      <c r="F15" s="26"/>
      <c r="G15" s="27"/>
      <c r="H15" s="28">
        <f>IF(E15="sehr gut",100,IF(E15="gut",80,IF(E15="befriedigend",50,IF(E15="ausreichend",30,IF(E15="nicht ausreichend",0,0)))))</f>
        <v>0</v>
      </c>
      <c r="I15" s="26">
        <f>IF(F15="sehr gut",100,IF(F15="gut",80,IF(F15="befriedigend",50,IF(F15="ausreichend",30,IF(F15="nicht ausreichend",0,0)))))</f>
        <v>0</v>
      </c>
      <c r="J15" s="27">
        <f>IF(G15="sehr gut",100,IF(G15="gut",80,IF(G15="befriedigend",50,IF(G15="ausreichend",30,IF(G15="nicht ausreichend",0,0)))))</f>
        <v>0</v>
      </c>
      <c r="K15" s="28">
        <f t="shared" ref="K15:M15" si="2">H15*$D$15</f>
        <v>0</v>
      </c>
      <c r="L15" s="26">
        <f t="shared" si="2"/>
        <v>0</v>
      </c>
      <c r="M15" s="29">
        <f t="shared" si="2"/>
        <v>0</v>
      </c>
      <c r="O15" s="20"/>
      <c r="P15" s="30"/>
      <c r="Q15" s="22"/>
      <c r="R15" s="21"/>
      <c r="S15" s="21"/>
      <c r="T15" s="21"/>
      <c r="U15" s="21"/>
      <c r="V15" s="21"/>
      <c r="W15" s="21"/>
    </row>
    <row r="16" spans="1:26" ht="39.75" customHeight="1" x14ac:dyDescent="0.2">
      <c r="B16" s="67" t="s">
        <v>17</v>
      </c>
      <c r="C16" s="8" t="s">
        <v>18</v>
      </c>
      <c r="D16" s="12"/>
      <c r="E16" s="25"/>
      <c r="F16" s="26"/>
      <c r="G16" s="27"/>
      <c r="H16" s="16">
        <f t="shared" ref="H16:J16" si="3">IF(E16=0,0,E16*100/MAX($E$16:$G$16))</f>
        <v>0</v>
      </c>
      <c r="I16" s="17">
        <f t="shared" si="3"/>
        <v>0</v>
      </c>
      <c r="J16" s="18">
        <f t="shared" si="3"/>
        <v>0</v>
      </c>
      <c r="K16" s="16">
        <f t="shared" ref="K16:M16" si="4">H16*$D$16</f>
        <v>0</v>
      </c>
      <c r="L16" s="17">
        <f t="shared" si="4"/>
        <v>0</v>
      </c>
      <c r="M16" s="19">
        <f t="shared" si="4"/>
        <v>0</v>
      </c>
      <c r="O16" s="20"/>
      <c r="P16" s="30"/>
      <c r="Q16" s="22"/>
      <c r="R16" s="21"/>
      <c r="S16" s="21"/>
      <c r="T16" s="21"/>
      <c r="U16" s="24"/>
      <c r="V16" s="24"/>
      <c r="W16" s="24"/>
    </row>
    <row r="17" spans="2:25" ht="16.5" customHeight="1" x14ac:dyDescent="0.2">
      <c r="B17" s="67" t="s">
        <v>19</v>
      </c>
      <c r="C17" s="141" t="s">
        <v>20</v>
      </c>
      <c r="D17" s="12"/>
      <c r="E17" s="25"/>
      <c r="F17" s="26"/>
      <c r="G17" s="27"/>
      <c r="H17" s="16">
        <f>IF(E17="ja",100,0)</f>
        <v>0</v>
      </c>
      <c r="I17" s="17">
        <f>IF(F17="ja",100,0)</f>
        <v>0</v>
      </c>
      <c r="J17" s="18">
        <f>IF(G17="ja",100,0)</f>
        <v>0</v>
      </c>
      <c r="K17" s="16">
        <f t="shared" ref="K17:M17" si="5">H17*$D$17</f>
        <v>0</v>
      </c>
      <c r="L17" s="17">
        <f t="shared" si="5"/>
        <v>0</v>
      </c>
      <c r="M17" s="19">
        <f t="shared" si="5"/>
        <v>0</v>
      </c>
      <c r="O17" s="20"/>
      <c r="P17" s="30"/>
      <c r="Q17" s="22"/>
      <c r="R17" s="21"/>
      <c r="S17" s="21"/>
      <c r="T17" s="21"/>
      <c r="U17" s="24"/>
      <c r="V17" s="24"/>
      <c r="W17" s="24"/>
    </row>
    <row r="18" spans="2:25" ht="17" x14ac:dyDescent="0.2">
      <c r="B18" s="126" t="s">
        <v>21</v>
      </c>
      <c r="C18" s="73"/>
      <c r="D18" s="74">
        <f>SUM(D14:D17)</f>
        <v>0.5</v>
      </c>
      <c r="E18" s="75"/>
      <c r="F18" s="73"/>
      <c r="G18" s="76"/>
      <c r="H18" s="77"/>
      <c r="I18" s="73"/>
      <c r="J18" s="76"/>
      <c r="K18" s="78">
        <f t="shared" ref="K18:M18" si="6">SUM(K14:K17)</f>
        <v>0</v>
      </c>
      <c r="L18" s="79">
        <f t="shared" si="6"/>
        <v>0</v>
      </c>
      <c r="M18" s="80">
        <f t="shared" si="6"/>
        <v>0</v>
      </c>
      <c r="O18" s="31"/>
      <c r="P18" s="31"/>
      <c r="Q18" s="32"/>
      <c r="R18" s="31"/>
      <c r="S18" s="31"/>
      <c r="T18" s="31"/>
      <c r="U18" s="31"/>
      <c r="V18" s="33"/>
      <c r="W18" s="33"/>
    </row>
    <row r="19" spans="2:25" ht="18.75" customHeight="1" x14ac:dyDescent="0.2">
      <c r="K19" s="142" t="s">
        <v>22</v>
      </c>
    </row>
    <row r="20" spans="2:25" ht="18.75" customHeight="1" x14ac:dyDescent="0.2">
      <c r="M20" s="143"/>
    </row>
    <row r="21" spans="2:25" ht="22.5" customHeight="1" x14ac:dyDescent="0.2">
      <c r="B21" s="128" t="s">
        <v>23</v>
      </c>
      <c r="M21" s="143"/>
    </row>
    <row r="22" spans="2:25" ht="7.5" customHeight="1" x14ac:dyDescent="0.2"/>
    <row r="23" spans="2:25" ht="29.25" customHeight="1" x14ac:dyDescent="0.2">
      <c r="B23" s="139" t="s">
        <v>4</v>
      </c>
      <c r="C23" s="122" t="s">
        <v>5</v>
      </c>
      <c r="D23" s="122" t="s">
        <v>24</v>
      </c>
      <c r="E23" s="123" t="s">
        <v>25</v>
      </c>
      <c r="F23" s="53" t="s">
        <v>6</v>
      </c>
      <c r="G23" s="149" t="s">
        <v>7</v>
      </c>
      <c r="H23" s="150"/>
      <c r="I23" s="151"/>
      <c r="J23" s="152" t="s">
        <v>8</v>
      </c>
      <c r="K23" s="150"/>
      <c r="L23" s="151"/>
      <c r="M23" s="152" t="s">
        <v>9</v>
      </c>
      <c r="N23" s="150"/>
      <c r="O23" s="153"/>
      <c r="Q23" s="3"/>
    </row>
    <row r="24" spans="2:25" ht="22" x14ac:dyDescent="0.2">
      <c r="B24" s="7"/>
      <c r="C24" s="8"/>
      <c r="D24" s="8"/>
      <c r="E24" s="8"/>
      <c r="F24" s="9"/>
      <c r="G24" s="108" t="s">
        <v>10</v>
      </c>
      <c r="H24" s="109" t="s">
        <v>11</v>
      </c>
      <c r="I24" s="110" t="s">
        <v>12</v>
      </c>
      <c r="J24" s="108" t="s">
        <v>10</v>
      </c>
      <c r="K24" s="109" t="s">
        <v>11</v>
      </c>
      <c r="L24" s="110" t="s">
        <v>12</v>
      </c>
      <c r="M24" s="108" t="s">
        <v>10</v>
      </c>
      <c r="N24" s="109" t="s">
        <v>11</v>
      </c>
      <c r="O24" s="110" t="s">
        <v>12</v>
      </c>
      <c r="Q24" s="3"/>
    </row>
    <row r="25" spans="2:25" ht="161.25" customHeight="1" x14ac:dyDescent="0.2">
      <c r="B25" s="67" t="s">
        <v>26</v>
      </c>
      <c r="C25" s="144" t="s">
        <v>92</v>
      </c>
      <c r="D25" s="17"/>
      <c r="E25" s="68"/>
      <c r="F25" s="12"/>
      <c r="G25" s="145"/>
      <c r="H25" s="17"/>
      <c r="I25" s="18"/>
      <c r="J25" s="16">
        <f t="shared" ref="J25:L25" si="7">IF(G25&gt;=$D$25,100,IF(G25&lt;=$E$25,0,(G25-$E$25)/($D$25-$E$25)*100))</f>
        <v>100</v>
      </c>
      <c r="K25" s="16">
        <f t="shared" si="7"/>
        <v>100</v>
      </c>
      <c r="L25" s="16">
        <f t="shared" si="7"/>
        <v>100</v>
      </c>
      <c r="M25" s="16">
        <f t="shared" ref="M25:O25" si="8">J25*$F$25</f>
        <v>0</v>
      </c>
      <c r="N25" s="16">
        <f t="shared" si="8"/>
        <v>0</v>
      </c>
      <c r="O25" s="34">
        <f t="shared" si="8"/>
        <v>0</v>
      </c>
      <c r="Q25" s="35"/>
      <c r="R25" s="21"/>
      <c r="S25" s="22"/>
      <c r="T25" s="23"/>
      <c r="U25" s="23"/>
      <c r="V25" s="21"/>
      <c r="W25" s="24"/>
      <c r="X25" s="21"/>
      <c r="Y25" s="21"/>
    </row>
    <row r="26" spans="2:25" ht="138.75" customHeight="1" x14ac:dyDescent="0.2">
      <c r="B26" s="67" t="s">
        <v>27</v>
      </c>
      <c r="C26" s="146" t="s">
        <v>93</v>
      </c>
      <c r="D26" s="17"/>
      <c r="E26" s="68"/>
      <c r="F26" s="12"/>
      <c r="G26" s="145"/>
      <c r="H26" s="17"/>
      <c r="I26" s="18"/>
      <c r="J26" s="16">
        <f t="shared" ref="J26:L26" si="9">IF(G26&lt;=$D$26,100,IF(G26&gt;=$E$26,0,($E$26-G26)/($E$26-$D$26)*100))</f>
        <v>100</v>
      </c>
      <c r="K26" s="16">
        <f t="shared" si="9"/>
        <v>100</v>
      </c>
      <c r="L26" s="16">
        <f t="shared" si="9"/>
        <v>100</v>
      </c>
      <c r="M26" s="16">
        <f t="shared" ref="M26:O26" si="10">J26*$F$26</f>
        <v>0</v>
      </c>
      <c r="N26" s="16">
        <f t="shared" si="10"/>
        <v>0</v>
      </c>
      <c r="O26" s="34">
        <f t="shared" si="10"/>
        <v>0</v>
      </c>
      <c r="Q26" s="35"/>
      <c r="R26" s="21"/>
      <c r="S26" s="22"/>
      <c r="T26" s="21"/>
      <c r="U26" s="21"/>
      <c r="V26" s="21"/>
      <c r="W26" s="21"/>
      <c r="X26" s="21"/>
      <c r="Y26" s="21"/>
    </row>
    <row r="27" spans="2:25" ht="21.75" customHeight="1" x14ac:dyDescent="0.2">
      <c r="B27" s="126" t="s">
        <v>21</v>
      </c>
      <c r="C27" s="73"/>
      <c r="D27" s="81"/>
      <c r="E27" s="82"/>
      <c r="F27" s="74">
        <f>SUM(F25:F26)</f>
        <v>0</v>
      </c>
      <c r="G27" s="75"/>
      <c r="H27" s="73"/>
      <c r="I27" s="76"/>
      <c r="J27" s="77"/>
      <c r="K27" s="73"/>
      <c r="L27" s="76"/>
      <c r="M27" s="78">
        <f t="shared" ref="M27:O27" si="11">SUM(M25:M26)</f>
        <v>0</v>
      </c>
      <c r="N27" s="79">
        <f t="shared" si="11"/>
        <v>0</v>
      </c>
      <c r="O27" s="80">
        <f t="shared" si="11"/>
        <v>0</v>
      </c>
      <c r="Q27" s="31"/>
      <c r="R27" s="31"/>
      <c r="S27" s="32"/>
      <c r="T27" s="31"/>
      <c r="U27" s="31"/>
      <c r="V27" s="31"/>
      <c r="W27" s="31"/>
      <c r="X27" s="33"/>
      <c r="Y27" s="33"/>
    </row>
    <row r="28" spans="2:25" x14ac:dyDescent="0.2">
      <c r="M28" s="142" t="s">
        <v>22</v>
      </c>
    </row>
    <row r="29" spans="2:25" ht="14" x14ac:dyDescent="0.2">
      <c r="B29" s="36"/>
    </row>
    <row r="30" spans="2:25" ht="14" x14ac:dyDescent="0.2">
      <c r="B30" s="36"/>
      <c r="C30" s="37"/>
    </row>
    <row r="31" spans="2:25" ht="14" x14ac:dyDescent="0.2">
      <c r="B31" s="36"/>
    </row>
    <row r="32" spans="2:2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</sheetData>
  <mergeCells count="9">
    <mergeCell ref="R12:S12"/>
    <mergeCell ref="T12:U12"/>
    <mergeCell ref="V12:W12"/>
    <mergeCell ref="G23:I23"/>
    <mergeCell ref="J23:L23"/>
    <mergeCell ref="M23:O23"/>
    <mergeCell ref="E12:G12"/>
    <mergeCell ref="H12:J12"/>
    <mergeCell ref="K12:M12"/>
  </mergeCells>
  <pageMargins left="0.7" right="0.7" top="0.78740157499999996" bottom="0.78740157499999996" header="0" footer="0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Erläuterungen!$G$18:$G$22</xm:f>
          </x14:formula1>
          <xm:sqref>E16:G17</xm:sqref>
        </x14:dataValidation>
        <x14:dataValidation type="list" allowBlank="1" showErrorMessage="1" xr:uid="{00000000-0002-0000-0000-000001000000}">
          <x14:formula1>
            <xm:f>Erläuterungen!$G$4:$G$8</xm:f>
          </x14:formula1>
          <xm:sqref>E15:G15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>
      <selection activeCell="H22" sqref="H22"/>
    </sheetView>
  </sheetViews>
  <sheetFormatPr baseColWidth="10" defaultColWidth="12.6640625" defaultRowHeight="15" customHeight="1" x14ac:dyDescent="0.2"/>
  <cols>
    <col min="1" max="1" width="1.5" style="1" customWidth="1"/>
    <col min="2" max="2" width="28.1640625" style="1" customWidth="1"/>
    <col min="3" max="3" width="30" style="1" customWidth="1"/>
    <col min="4" max="4" width="13" style="1" customWidth="1"/>
    <col min="5" max="13" width="12" style="1" customWidth="1"/>
    <col min="14" max="14" width="6.83203125" style="1" customWidth="1"/>
    <col min="15" max="15" width="12" style="1" customWidth="1"/>
    <col min="16" max="16" width="12.5" style="1" customWidth="1"/>
    <col min="17" max="17" width="12" style="1" customWidth="1"/>
    <col min="18" max="18" width="10.1640625" style="1" customWidth="1"/>
    <col min="19" max="19" width="8.83203125" style="1" customWidth="1"/>
    <col min="20" max="22" width="9" style="1" customWidth="1"/>
    <col min="23" max="23" width="9.33203125" style="1" customWidth="1"/>
    <col min="24" max="28" width="7.1640625" style="1" customWidth="1"/>
    <col min="29" max="29" width="9.6640625" style="1" customWidth="1"/>
    <col min="30" max="16384" width="12.6640625" style="1"/>
  </cols>
  <sheetData>
    <row r="1" spans="1:29" ht="12.75" customHeight="1" x14ac:dyDescent="0.2"/>
    <row r="2" spans="1:29" ht="12.75" customHeight="1" x14ac:dyDescent="0.2"/>
    <row r="3" spans="1:29" ht="12.75" customHeight="1" x14ac:dyDescent="0.2"/>
    <row r="4" spans="1:29" ht="12.75" customHeight="1" x14ac:dyDescent="0.2"/>
    <row r="5" spans="1:29" ht="12.75" customHeight="1" x14ac:dyDescent="0.2"/>
    <row r="6" spans="1:29" ht="34" x14ac:dyDescent="0.2">
      <c r="C6" s="127" t="s">
        <v>28</v>
      </c>
      <c r="O6" s="3"/>
    </row>
    <row r="7" spans="1:29" ht="12.75" customHeight="1" x14ac:dyDescent="0.2"/>
    <row r="8" spans="1:29" ht="22" x14ac:dyDescent="0.2">
      <c r="B8" s="128" t="s">
        <v>29</v>
      </c>
      <c r="O8" s="3"/>
    </row>
    <row r="9" spans="1:29" ht="6.75" customHeight="1" x14ac:dyDescent="0.2"/>
    <row r="10" spans="1:29" ht="32.25" customHeight="1" x14ac:dyDescent="0.2">
      <c r="B10" s="105" t="s">
        <v>4</v>
      </c>
      <c r="C10" s="106" t="s">
        <v>30</v>
      </c>
      <c r="D10" s="107" t="s">
        <v>6</v>
      </c>
      <c r="E10" s="149" t="s">
        <v>7</v>
      </c>
      <c r="F10" s="150"/>
      <c r="G10" s="151"/>
      <c r="H10" s="152" t="s">
        <v>8</v>
      </c>
      <c r="I10" s="150"/>
      <c r="J10" s="151"/>
      <c r="K10" s="152" t="s">
        <v>9</v>
      </c>
      <c r="L10" s="150"/>
      <c r="M10" s="153"/>
      <c r="O10" s="4"/>
      <c r="P10" s="5"/>
      <c r="Q10" s="5"/>
      <c r="R10" s="147"/>
      <c r="S10" s="148"/>
      <c r="T10" s="147"/>
      <c r="U10" s="148"/>
      <c r="V10" s="147"/>
      <c r="W10" s="148"/>
    </row>
    <row r="11" spans="1:29" ht="18.75" customHeight="1" x14ac:dyDescent="0.2">
      <c r="A11" s="6"/>
      <c r="B11" s="38"/>
      <c r="C11" s="39"/>
      <c r="D11" s="9"/>
      <c r="E11" s="129" t="s">
        <v>10</v>
      </c>
      <c r="F11" s="130" t="s">
        <v>11</v>
      </c>
      <c r="G11" s="131" t="s">
        <v>12</v>
      </c>
      <c r="H11" s="132" t="s">
        <v>10</v>
      </c>
      <c r="I11" s="130" t="s">
        <v>11</v>
      </c>
      <c r="J11" s="131" t="s">
        <v>12</v>
      </c>
      <c r="K11" s="132" t="s">
        <v>10</v>
      </c>
      <c r="L11" s="130" t="s">
        <v>11</v>
      </c>
      <c r="M11" s="133" t="s">
        <v>12</v>
      </c>
      <c r="N11" s="6"/>
      <c r="O11" s="10"/>
      <c r="P11" s="10"/>
      <c r="Q11" s="10"/>
      <c r="R11" s="11"/>
      <c r="S11" s="11"/>
      <c r="T11" s="11"/>
      <c r="U11" s="11"/>
      <c r="V11" s="11"/>
      <c r="W11" s="11"/>
      <c r="X11" s="6"/>
      <c r="Y11" s="6"/>
      <c r="Z11" s="6"/>
      <c r="AA11" s="6"/>
      <c r="AB11" s="6"/>
      <c r="AC11" s="6"/>
    </row>
    <row r="12" spans="1:29" ht="54.75" customHeight="1" x14ac:dyDescent="0.2">
      <c r="B12" s="134" t="s">
        <v>13</v>
      </c>
      <c r="C12" s="135" t="s">
        <v>14</v>
      </c>
      <c r="D12" s="12">
        <v>0.6</v>
      </c>
      <c r="E12" s="13">
        <v>20000</v>
      </c>
      <c r="F12" s="14">
        <v>24000</v>
      </c>
      <c r="G12" s="15">
        <v>21000</v>
      </c>
      <c r="H12" s="28">
        <f t="shared" ref="H12:J12" si="0">MIN($E$12:$G$12)*100/E12</f>
        <v>100</v>
      </c>
      <c r="I12" s="17">
        <f t="shared" si="0"/>
        <v>83.333333333333329</v>
      </c>
      <c r="J12" s="18">
        <f t="shared" si="0"/>
        <v>95.238095238095241</v>
      </c>
      <c r="K12" s="16">
        <f t="shared" ref="K12:M12" si="1">H12*$D$12</f>
        <v>60</v>
      </c>
      <c r="L12" s="17">
        <f t="shared" si="1"/>
        <v>49.999999999999993</v>
      </c>
      <c r="M12" s="18">
        <f t="shared" si="1"/>
        <v>57.142857142857146</v>
      </c>
      <c r="O12" s="20"/>
      <c r="P12" s="21"/>
      <c r="Q12" s="22"/>
      <c r="R12" s="23"/>
      <c r="S12" s="23"/>
      <c r="T12" s="21"/>
      <c r="U12" s="24"/>
      <c r="V12" s="21"/>
      <c r="W12" s="21"/>
    </row>
    <row r="13" spans="1:29" ht="19.5" customHeight="1" x14ac:dyDescent="0.2">
      <c r="B13" s="134" t="s">
        <v>31</v>
      </c>
      <c r="C13" s="135" t="s">
        <v>20</v>
      </c>
      <c r="D13" s="12">
        <v>0.1</v>
      </c>
      <c r="E13" s="25" t="s">
        <v>32</v>
      </c>
      <c r="F13" s="26" t="s">
        <v>33</v>
      </c>
      <c r="G13" s="27" t="s">
        <v>33</v>
      </c>
      <c r="H13" s="28">
        <v>100</v>
      </c>
      <c r="I13" s="26">
        <v>0</v>
      </c>
      <c r="J13" s="27">
        <v>0</v>
      </c>
      <c r="K13" s="28">
        <f t="shared" ref="K13:M13" si="2">H13*$D$13</f>
        <v>10</v>
      </c>
      <c r="L13" s="26">
        <f t="shared" si="2"/>
        <v>0</v>
      </c>
      <c r="M13" s="27">
        <f t="shared" si="2"/>
        <v>0</v>
      </c>
      <c r="O13" s="20"/>
      <c r="P13" s="30"/>
      <c r="Q13" s="22"/>
      <c r="R13" s="21"/>
      <c r="S13" s="21"/>
      <c r="T13" s="21"/>
      <c r="U13" s="21"/>
      <c r="V13" s="21"/>
      <c r="W13" s="21"/>
    </row>
    <row r="14" spans="1:29" ht="48.75" customHeight="1" x14ac:dyDescent="0.2">
      <c r="B14" s="134" t="s">
        <v>34</v>
      </c>
      <c r="C14" s="135" t="s">
        <v>20</v>
      </c>
      <c r="D14" s="12">
        <v>0.3</v>
      </c>
      <c r="E14" s="25" t="s">
        <v>33</v>
      </c>
      <c r="F14" s="26" t="s">
        <v>32</v>
      </c>
      <c r="G14" s="27" t="s">
        <v>32</v>
      </c>
      <c r="H14" s="28">
        <v>0</v>
      </c>
      <c r="I14" s="17">
        <v>100</v>
      </c>
      <c r="J14" s="18">
        <v>100</v>
      </c>
      <c r="K14" s="16">
        <f t="shared" ref="K14:M14" si="3">H14*$D$14</f>
        <v>0</v>
      </c>
      <c r="L14" s="17">
        <f t="shared" si="3"/>
        <v>30</v>
      </c>
      <c r="M14" s="18">
        <f t="shared" si="3"/>
        <v>30</v>
      </c>
      <c r="O14" s="20"/>
      <c r="P14" s="30"/>
      <c r="Q14" s="22"/>
      <c r="R14" s="21"/>
      <c r="S14" s="21"/>
      <c r="T14" s="21"/>
      <c r="U14" s="24"/>
      <c r="V14" s="24"/>
      <c r="W14" s="24"/>
    </row>
    <row r="15" spans="1:29" ht="17" x14ac:dyDescent="0.2">
      <c r="B15" s="112" t="s">
        <v>21</v>
      </c>
      <c r="C15" s="84"/>
      <c r="D15" s="85">
        <f>SUM(D12:D14)</f>
        <v>1</v>
      </c>
      <c r="E15" s="86"/>
      <c r="F15" s="86"/>
      <c r="G15" s="86"/>
      <c r="H15" s="86"/>
      <c r="I15" s="86"/>
      <c r="J15" s="87"/>
      <c r="K15" s="88">
        <f t="shared" ref="K15:M15" si="4">SUM(K12:K14)</f>
        <v>70</v>
      </c>
      <c r="L15" s="89">
        <f t="shared" si="4"/>
        <v>80</v>
      </c>
      <c r="M15" s="90">
        <f t="shared" si="4"/>
        <v>87.142857142857139</v>
      </c>
      <c r="O15" s="33"/>
      <c r="P15" s="31"/>
      <c r="Q15" s="32"/>
      <c r="R15" s="31"/>
      <c r="S15" s="31"/>
      <c r="T15" s="31"/>
      <c r="U15" s="31"/>
      <c r="V15" s="33"/>
      <c r="W15" s="33"/>
    </row>
    <row r="16" spans="1:29" ht="12.75" customHeight="1" x14ac:dyDescent="0.2">
      <c r="K16" s="113" t="s">
        <v>35</v>
      </c>
    </row>
    <row r="17" spans="1:29" ht="22" x14ac:dyDescent="0.2">
      <c r="B17" s="128" t="s">
        <v>36</v>
      </c>
      <c r="O17" s="3"/>
    </row>
    <row r="18" spans="1:29" ht="6" customHeight="1" x14ac:dyDescent="0.2"/>
    <row r="19" spans="1:29" ht="33" customHeight="1" x14ac:dyDescent="0.2">
      <c r="B19" s="105" t="s">
        <v>4</v>
      </c>
      <c r="C19" s="106" t="s">
        <v>30</v>
      </c>
      <c r="D19" s="107" t="s">
        <v>6</v>
      </c>
      <c r="E19" s="149" t="s">
        <v>7</v>
      </c>
      <c r="F19" s="150"/>
      <c r="G19" s="151"/>
      <c r="H19" s="152" t="s">
        <v>8</v>
      </c>
      <c r="I19" s="150"/>
      <c r="J19" s="151"/>
      <c r="K19" s="152" t="s">
        <v>9</v>
      </c>
      <c r="L19" s="150"/>
      <c r="M19" s="153"/>
      <c r="O19" s="4"/>
      <c r="P19" s="5"/>
      <c r="Q19" s="5"/>
      <c r="R19" s="147"/>
      <c r="S19" s="148"/>
      <c r="T19" s="147"/>
      <c r="U19" s="148"/>
      <c r="V19" s="147"/>
      <c r="W19" s="148"/>
    </row>
    <row r="20" spans="1:29" ht="16" x14ac:dyDescent="0.2">
      <c r="A20" s="6"/>
      <c r="B20" s="40"/>
      <c r="C20" s="41"/>
      <c r="D20" s="42"/>
      <c r="E20" s="129" t="s">
        <v>10</v>
      </c>
      <c r="F20" s="130" t="s">
        <v>11</v>
      </c>
      <c r="G20" s="131" t="s">
        <v>12</v>
      </c>
      <c r="H20" s="132" t="s">
        <v>10</v>
      </c>
      <c r="I20" s="130" t="s">
        <v>11</v>
      </c>
      <c r="J20" s="131" t="s">
        <v>12</v>
      </c>
      <c r="K20" s="132" t="s">
        <v>10</v>
      </c>
      <c r="L20" s="130" t="s">
        <v>11</v>
      </c>
      <c r="M20" s="133" t="s">
        <v>12</v>
      </c>
      <c r="N20" s="6"/>
      <c r="O20" s="43"/>
      <c r="P20" s="44"/>
      <c r="Q20" s="44"/>
      <c r="R20" s="11"/>
      <c r="S20" s="11"/>
      <c r="T20" s="11"/>
      <c r="U20" s="11"/>
      <c r="V20" s="11"/>
      <c r="W20" s="11"/>
      <c r="X20" s="6"/>
      <c r="Y20" s="6"/>
      <c r="Z20" s="6"/>
      <c r="AA20" s="6"/>
      <c r="AB20" s="6"/>
      <c r="AC20" s="6"/>
    </row>
    <row r="21" spans="1:29" ht="51" x14ac:dyDescent="0.2">
      <c r="B21" s="134" t="s">
        <v>13</v>
      </c>
      <c r="C21" s="135" t="s">
        <v>14</v>
      </c>
      <c r="D21" s="45">
        <v>0.6</v>
      </c>
      <c r="E21" s="46">
        <v>15000</v>
      </c>
      <c r="F21" s="14">
        <v>22000</v>
      </c>
      <c r="G21" s="15">
        <v>19000</v>
      </c>
      <c r="H21" s="16">
        <f t="shared" ref="H21:J21" si="5">MIN($E$21:$G$21)*100/E21</f>
        <v>100</v>
      </c>
      <c r="I21" s="17">
        <f t="shared" si="5"/>
        <v>68.181818181818187</v>
      </c>
      <c r="J21" s="18">
        <f t="shared" si="5"/>
        <v>78.94736842105263</v>
      </c>
      <c r="K21" s="16">
        <f t="shared" ref="K21:M21" si="6">H21*$D$12</f>
        <v>60</v>
      </c>
      <c r="L21" s="17">
        <f t="shared" si="6"/>
        <v>40.909090909090914</v>
      </c>
      <c r="M21" s="18">
        <f t="shared" si="6"/>
        <v>47.368421052631575</v>
      </c>
      <c r="O21" s="35"/>
      <c r="P21" s="21"/>
      <c r="Q21" s="22"/>
      <c r="R21" s="23"/>
      <c r="S21" s="23"/>
      <c r="T21" s="21"/>
      <c r="U21" s="24"/>
      <c r="V21" s="21"/>
      <c r="W21" s="21"/>
    </row>
    <row r="22" spans="1:29" ht="35.25" customHeight="1" x14ac:dyDescent="0.2">
      <c r="B22" s="134" t="s">
        <v>37</v>
      </c>
      <c r="C22" s="135" t="s">
        <v>16</v>
      </c>
      <c r="D22" s="45">
        <v>0.1</v>
      </c>
      <c r="E22" s="28" t="s">
        <v>38</v>
      </c>
      <c r="F22" s="26" t="s">
        <v>39</v>
      </c>
      <c r="G22" s="27" t="s">
        <v>38</v>
      </c>
      <c r="H22" s="28">
        <f>IF(E22="sehr gut",100,IF(E22="gut",80,IF(E22="befriedigend",50,IF(E22="ausreichend",30,IF(E22="nicht ausreichend",0,0)))))</f>
        <v>100</v>
      </c>
      <c r="I22" s="26">
        <f>IF(F22="sehr gut",100,IF(F22="gut",80,IF(F22="befriedigend",50,IF(F22="ausreichend",30,IF(F22="nicht ausreichend",0,0)))))</f>
        <v>80</v>
      </c>
      <c r="J22" s="27">
        <f>IF(G22="sehr gut",100,IF(G22="gut",80,IF(G22="befriedigend",50,IF(G22="ausreichend",30,IF(G22="nicht ausreichend",0,0)))))</f>
        <v>100</v>
      </c>
      <c r="K22" s="16">
        <f t="shared" ref="K22:M22" si="7">H22*$D$22</f>
        <v>10</v>
      </c>
      <c r="L22" s="17">
        <f t="shared" si="7"/>
        <v>8</v>
      </c>
      <c r="M22" s="18">
        <f t="shared" si="7"/>
        <v>10</v>
      </c>
      <c r="O22" s="35"/>
      <c r="P22" s="21"/>
      <c r="Q22" s="22"/>
      <c r="R22" s="21"/>
      <c r="S22" s="21"/>
      <c r="T22" s="21"/>
      <c r="U22" s="21"/>
      <c r="V22" s="21"/>
      <c r="W22" s="21"/>
    </row>
    <row r="23" spans="1:29" ht="51" x14ac:dyDescent="0.2">
      <c r="B23" s="134" t="s">
        <v>40</v>
      </c>
      <c r="C23" s="135" t="s">
        <v>18</v>
      </c>
      <c r="D23" s="45">
        <v>0.3</v>
      </c>
      <c r="E23" s="28">
        <v>10</v>
      </c>
      <c r="F23" s="26">
        <v>40</v>
      </c>
      <c r="G23" s="27">
        <v>20</v>
      </c>
      <c r="H23" s="16">
        <f t="shared" ref="H23:J23" si="8">E23*100/MAX($E$23:$G$23)</f>
        <v>25</v>
      </c>
      <c r="I23" s="17">
        <f t="shared" si="8"/>
        <v>100</v>
      </c>
      <c r="J23" s="18">
        <f t="shared" si="8"/>
        <v>50</v>
      </c>
      <c r="K23" s="16">
        <f t="shared" ref="K23:M23" si="9">H23*$D$23</f>
        <v>7.5</v>
      </c>
      <c r="L23" s="17">
        <f t="shared" si="9"/>
        <v>30</v>
      </c>
      <c r="M23" s="18">
        <f t="shared" si="9"/>
        <v>15</v>
      </c>
      <c r="O23" s="35"/>
      <c r="P23" s="21"/>
      <c r="Q23" s="22"/>
      <c r="R23" s="21"/>
      <c r="S23" s="21"/>
      <c r="T23" s="24"/>
      <c r="U23" s="24"/>
      <c r="V23" s="24"/>
      <c r="W23" s="24"/>
    </row>
    <row r="24" spans="1:29" ht="17" x14ac:dyDescent="0.2">
      <c r="B24" s="112" t="s">
        <v>21</v>
      </c>
      <c r="C24" s="91"/>
      <c r="D24" s="92">
        <f>SUM(D21:D23)</f>
        <v>1</v>
      </c>
      <c r="E24" s="93"/>
      <c r="F24" s="94"/>
      <c r="G24" s="94"/>
      <c r="H24" s="94"/>
      <c r="I24" s="94"/>
      <c r="J24" s="95"/>
      <c r="K24" s="88">
        <f t="shared" ref="K24:M24" si="10">SUM(K21:K23)</f>
        <v>77.5</v>
      </c>
      <c r="L24" s="89">
        <f t="shared" si="10"/>
        <v>78.909090909090907</v>
      </c>
      <c r="M24" s="90">
        <f t="shared" si="10"/>
        <v>72.368421052631575</v>
      </c>
      <c r="O24" s="33"/>
      <c r="P24" s="31"/>
      <c r="Q24" s="32"/>
      <c r="R24" s="31"/>
      <c r="S24" s="31"/>
      <c r="T24" s="31"/>
      <c r="U24" s="31"/>
      <c r="V24" s="33"/>
      <c r="W24" s="33"/>
    </row>
    <row r="25" spans="1:29" ht="14" x14ac:dyDescent="0.2">
      <c r="B25" s="36"/>
      <c r="K25" s="113" t="s">
        <v>41</v>
      </c>
    </row>
    <row r="26" spans="1:29" ht="14" x14ac:dyDescent="0.2">
      <c r="B26" s="36"/>
      <c r="C26" s="37"/>
    </row>
    <row r="27" spans="1:29" ht="14" x14ac:dyDescent="0.2">
      <c r="B27" s="36"/>
    </row>
    <row r="28" spans="1:29" ht="12.75" customHeight="1" x14ac:dyDescent="0.2"/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Erläuterungen!$G$4:$G$8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2"/>
  <sheetViews>
    <sheetView workbookViewId="0">
      <selection activeCell="F13" sqref="F13"/>
    </sheetView>
  </sheetViews>
  <sheetFormatPr baseColWidth="10" defaultColWidth="12.6640625" defaultRowHeight="15" customHeight="1" x14ac:dyDescent="0.2"/>
  <cols>
    <col min="1" max="1" width="1.5" style="1" customWidth="1"/>
    <col min="2" max="2" width="29.6640625" style="1" customWidth="1"/>
    <col min="3" max="3" width="30.5" style="1" customWidth="1"/>
    <col min="4" max="5" width="14.1640625" style="1" customWidth="1"/>
    <col min="6" max="6" width="13" style="1" customWidth="1"/>
    <col min="7" max="7" width="12.83203125" style="1" customWidth="1"/>
    <col min="8" max="8" width="10.83203125" style="1" customWidth="1"/>
    <col min="9" max="9" width="11.6640625" style="1" customWidth="1"/>
    <col min="10" max="10" width="10.33203125" style="1" customWidth="1"/>
    <col min="11" max="11" width="10.1640625" style="1" customWidth="1"/>
    <col min="12" max="12" width="10.6640625" style="1" customWidth="1"/>
    <col min="13" max="13" width="10.33203125" style="1" customWidth="1"/>
    <col min="14" max="14" width="10.5" style="1" customWidth="1"/>
    <col min="15" max="15" width="11.1640625" style="1" customWidth="1"/>
    <col min="16" max="17" width="9.6640625" style="1" customWidth="1"/>
    <col min="18" max="18" width="6.83203125" style="1" customWidth="1"/>
    <col min="19" max="19" width="12" style="1" customWidth="1"/>
    <col min="20" max="20" width="12.5" style="1" customWidth="1"/>
    <col min="21" max="21" width="12" style="1" customWidth="1"/>
    <col min="22" max="22" width="10.1640625" style="1" customWidth="1"/>
    <col min="23" max="23" width="8.83203125" style="1" customWidth="1"/>
    <col min="24" max="26" width="9" style="1" customWidth="1"/>
    <col min="27" max="27" width="9.33203125" style="1" customWidth="1"/>
    <col min="28" max="32" width="7.1640625" style="1" customWidth="1"/>
    <col min="33" max="33" width="9.6640625" style="1" customWidth="1"/>
    <col min="34" max="16384" width="12.6640625" style="1"/>
  </cols>
  <sheetData>
    <row r="1" spans="1:33" ht="12.75" customHeight="1" x14ac:dyDescent="0.2"/>
    <row r="2" spans="1:33" ht="12.75" customHeight="1" x14ac:dyDescent="0.2"/>
    <row r="3" spans="1:33" ht="12.75" customHeight="1" x14ac:dyDescent="0.2"/>
    <row r="4" spans="1:33" ht="12.75" customHeight="1" x14ac:dyDescent="0.2"/>
    <row r="5" spans="1:33" ht="12.75" customHeight="1" x14ac:dyDescent="0.2"/>
    <row r="6" spans="1:33" ht="34" x14ac:dyDescent="0.2">
      <c r="C6" s="2" t="s">
        <v>42</v>
      </c>
      <c r="E6" s="2"/>
      <c r="S6" s="3"/>
    </row>
    <row r="7" spans="1:33" ht="12.75" customHeight="1" x14ac:dyDescent="0.2"/>
    <row r="8" spans="1:33" ht="22" x14ac:dyDescent="0.2">
      <c r="B8" s="3" t="s">
        <v>43</v>
      </c>
      <c r="S8" s="3"/>
    </row>
    <row r="9" spans="1:33" ht="3.75" customHeight="1" x14ac:dyDescent="0.2"/>
    <row r="10" spans="1:33" ht="32.25" customHeight="1" x14ac:dyDescent="0.2">
      <c r="B10" s="105" t="s">
        <v>4</v>
      </c>
      <c r="C10" s="106" t="s">
        <v>30</v>
      </c>
      <c r="D10" s="107" t="s">
        <v>6</v>
      </c>
      <c r="E10" s="154" t="s">
        <v>7</v>
      </c>
      <c r="F10" s="155"/>
      <c r="G10" s="156"/>
      <c r="H10" s="157" t="s">
        <v>8</v>
      </c>
      <c r="I10" s="155"/>
      <c r="J10" s="156"/>
      <c r="K10" s="157" t="s">
        <v>9</v>
      </c>
      <c r="L10" s="155"/>
      <c r="M10" s="158"/>
      <c r="O10" s="4"/>
      <c r="P10" s="5"/>
      <c r="Q10" s="5"/>
      <c r="R10" s="147"/>
      <c r="S10" s="148"/>
      <c r="T10" s="147"/>
      <c r="U10" s="148"/>
      <c r="V10" s="147"/>
      <c r="W10" s="148"/>
    </row>
    <row r="11" spans="1:33" ht="18.75" customHeight="1" x14ac:dyDescent="0.2">
      <c r="A11" s="6"/>
      <c r="B11" s="38"/>
      <c r="C11" s="8"/>
      <c r="D11" s="39"/>
      <c r="E11" s="108" t="s">
        <v>44</v>
      </c>
      <c r="F11" s="109" t="s">
        <v>45</v>
      </c>
      <c r="G11" s="110" t="s">
        <v>46</v>
      </c>
      <c r="H11" s="111" t="s">
        <v>44</v>
      </c>
      <c r="I11" s="109" t="s">
        <v>45</v>
      </c>
      <c r="J11" s="110" t="s">
        <v>46</v>
      </c>
      <c r="K11" s="111" t="s">
        <v>44</v>
      </c>
      <c r="L11" s="109" t="s">
        <v>45</v>
      </c>
      <c r="M11" s="110" t="s">
        <v>46</v>
      </c>
      <c r="N11" s="6"/>
      <c r="O11" s="10"/>
      <c r="P11" s="10"/>
      <c r="Q11" s="10"/>
      <c r="R11" s="11"/>
      <c r="S11" s="11"/>
      <c r="T11" s="11"/>
      <c r="U11" s="11"/>
      <c r="V11" s="11"/>
      <c r="W11" s="11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57.75" customHeight="1" x14ac:dyDescent="0.2">
      <c r="B12" s="48" t="s">
        <v>13</v>
      </c>
      <c r="C12" s="26" t="s">
        <v>14</v>
      </c>
      <c r="D12" s="47">
        <v>0.8</v>
      </c>
      <c r="E12" s="13">
        <v>20000</v>
      </c>
      <c r="F12" s="14">
        <v>24000</v>
      </c>
      <c r="G12" s="15">
        <v>21000</v>
      </c>
      <c r="H12" s="28">
        <f t="shared" ref="H12:J12" si="0">MIN($E$12:$G$12)*100/E12</f>
        <v>100</v>
      </c>
      <c r="I12" s="17">
        <f t="shared" si="0"/>
        <v>83.333333333333329</v>
      </c>
      <c r="J12" s="18">
        <f t="shared" si="0"/>
        <v>95.238095238095241</v>
      </c>
      <c r="K12" s="16">
        <f t="shared" ref="K12:M12" si="1">H12*$D$12</f>
        <v>80</v>
      </c>
      <c r="L12" s="17">
        <f t="shared" si="1"/>
        <v>66.666666666666671</v>
      </c>
      <c r="M12" s="18">
        <f t="shared" si="1"/>
        <v>76.19047619047619</v>
      </c>
      <c r="O12" s="20"/>
      <c r="P12" s="21"/>
      <c r="Q12" s="22"/>
      <c r="R12" s="23"/>
      <c r="S12" s="23"/>
      <c r="T12" s="21"/>
      <c r="U12" s="24"/>
      <c r="V12" s="21"/>
      <c r="W12" s="21"/>
    </row>
    <row r="13" spans="1:33" ht="83.25" customHeight="1" x14ac:dyDescent="0.2">
      <c r="B13" s="48" t="s">
        <v>87</v>
      </c>
      <c r="C13" s="26" t="s">
        <v>47</v>
      </c>
      <c r="D13" s="47">
        <v>0.2</v>
      </c>
      <c r="E13" s="49">
        <f>I21</f>
        <v>96.600000000000009</v>
      </c>
      <c r="F13" s="50">
        <f>I22</f>
        <v>22.650000000000002</v>
      </c>
      <c r="G13" s="51">
        <f>I23</f>
        <v>32.47</v>
      </c>
      <c r="H13" s="16">
        <f t="shared" ref="H13:J13" si="2">MIN($E$13:$G$13)*100/E13</f>
        <v>23.447204968944096</v>
      </c>
      <c r="I13" s="17">
        <f t="shared" si="2"/>
        <v>99.999999999999986</v>
      </c>
      <c r="J13" s="18">
        <f t="shared" si="2"/>
        <v>69.756698490914687</v>
      </c>
      <c r="K13" s="16">
        <f t="shared" ref="K13:M13" si="3">H13*$D$13</f>
        <v>4.6894409937888195</v>
      </c>
      <c r="L13" s="17">
        <f t="shared" si="3"/>
        <v>20</v>
      </c>
      <c r="M13" s="18">
        <f t="shared" si="3"/>
        <v>13.951339698182938</v>
      </c>
      <c r="O13" s="20"/>
      <c r="P13" s="30"/>
      <c r="Q13" s="22"/>
      <c r="R13" s="21"/>
      <c r="S13" s="21"/>
      <c r="T13" s="21"/>
      <c r="U13" s="21"/>
      <c r="V13" s="21"/>
      <c r="W13" s="21"/>
    </row>
    <row r="14" spans="1:33" ht="17" x14ac:dyDescent="0.2">
      <c r="B14" s="112" t="s">
        <v>21</v>
      </c>
      <c r="C14" s="86"/>
      <c r="D14" s="96">
        <f>SUM(D12:D13)</f>
        <v>1</v>
      </c>
      <c r="E14" s="86"/>
      <c r="F14" s="86"/>
      <c r="G14" s="86"/>
      <c r="H14" s="86"/>
      <c r="I14" s="86"/>
      <c r="J14" s="86"/>
      <c r="K14" s="89">
        <f t="shared" ref="K14:M14" si="4">SUM(K12:K13)</f>
        <v>84.689440993788821</v>
      </c>
      <c r="L14" s="89">
        <f t="shared" si="4"/>
        <v>86.666666666666671</v>
      </c>
      <c r="M14" s="90">
        <f t="shared" si="4"/>
        <v>90.141815888659124</v>
      </c>
      <c r="O14" s="33"/>
      <c r="P14" s="31"/>
      <c r="Q14" s="32"/>
      <c r="R14" s="31"/>
      <c r="S14" s="31"/>
      <c r="T14" s="31"/>
      <c r="U14" s="31"/>
      <c r="V14" s="33"/>
      <c r="W14" s="33"/>
    </row>
    <row r="15" spans="1:33" ht="14" x14ac:dyDescent="0.2">
      <c r="K15" s="113" t="s">
        <v>35</v>
      </c>
    </row>
    <row r="16" spans="1:33" ht="14" x14ac:dyDescent="0.2">
      <c r="K16" s="113"/>
    </row>
    <row r="17" spans="1:33" ht="20.25" customHeight="1" x14ac:dyDescent="0.2">
      <c r="B17" s="3" t="s">
        <v>88</v>
      </c>
      <c r="S17" s="3"/>
    </row>
    <row r="18" spans="1:33" ht="3" customHeight="1" x14ac:dyDescent="0.2">
      <c r="S18" s="3"/>
    </row>
    <row r="19" spans="1:33" ht="69" customHeight="1" x14ac:dyDescent="0.2">
      <c r="B19" s="52"/>
      <c r="C19" s="154" t="s">
        <v>89</v>
      </c>
      <c r="D19" s="156"/>
      <c r="E19" s="154" t="s">
        <v>48</v>
      </c>
      <c r="F19" s="156"/>
      <c r="G19" s="114" t="s">
        <v>49</v>
      </c>
      <c r="H19" s="115" t="s">
        <v>50</v>
      </c>
      <c r="I19" s="100" t="s">
        <v>90</v>
      </c>
    </row>
    <row r="20" spans="1:33" ht="34" x14ac:dyDescent="0.2">
      <c r="B20" s="54"/>
      <c r="C20" s="116" t="s">
        <v>51</v>
      </c>
      <c r="D20" s="117" t="s">
        <v>52</v>
      </c>
      <c r="E20" s="116" t="s">
        <v>51</v>
      </c>
      <c r="F20" s="117" t="s">
        <v>52</v>
      </c>
      <c r="G20" s="55"/>
      <c r="H20" s="55"/>
      <c r="I20" s="56"/>
    </row>
    <row r="21" spans="1:33" ht="18.75" customHeight="1" x14ac:dyDescent="0.2">
      <c r="B21" s="118" t="s">
        <v>10</v>
      </c>
      <c r="C21" s="25">
        <v>0.90600000000000003</v>
      </c>
      <c r="D21" s="27">
        <v>0.38200000000000001</v>
      </c>
      <c r="E21" s="57">
        <v>0.5</v>
      </c>
      <c r="F21" s="58">
        <v>0.5</v>
      </c>
      <c r="G21" s="59">
        <v>150</v>
      </c>
      <c r="H21" s="119">
        <v>1</v>
      </c>
      <c r="I21" s="60">
        <f t="shared" ref="I21:I23" si="5">(C21*E21+D21*F21)*G21*H21</f>
        <v>96.600000000000009</v>
      </c>
    </row>
    <row r="22" spans="1:33" ht="21" customHeight="1" x14ac:dyDescent="0.2">
      <c r="B22" s="118" t="s">
        <v>11</v>
      </c>
      <c r="C22" s="25">
        <v>0.90600000000000003</v>
      </c>
      <c r="D22" s="27"/>
      <c r="E22" s="57">
        <v>1</v>
      </c>
      <c r="F22" s="27"/>
      <c r="G22" s="59">
        <v>25</v>
      </c>
      <c r="H22" s="119">
        <v>1</v>
      </c>
      <c r="I22" s="60">
        <f t="shared" si="5"/>
        <v>22.650000000000002</v>
      </c>
    </row>
    <row r="23" spans="1:33" ht="20.25" customHeight="1" x14ac:dyDescent="0.2">
      <c r="B23" s="120" t="s">
        <v>12</v>
      </c>
      <c r="C23" s="61">
        <v>0.38200000000000001</v>
      </c>
      <c r="D23" s="62"/>
      <c r="E23" s="63">
        <v>1</v>
      </c>
      <c r="F23" s="62"/>
      <c r="G23" s="64">
        <v>85</v>
      </c>
      <c r="H23" s="121">
        <v>1</v>
      </c>
      <c r="I23" s="65">
        <f t="shared" si="5"/>
        <v>32.47</v>
      </c>
    </row>
    <row r="24" spans="1:33" ht="14" x14ac:dyDescent="0.2">
      <c r="K24" s="113"/>
    </row>
    <row r="25" spans="1:33" ht="14" x14ac:dyDescent="0.2">
      <c r="K25" s="113"/>
    </row>
    <row r="26" spans="1:33" ht="24" customHeight="1" x14ac:dyDescent="0.2">
      <c r="B26" s="3" t="s">
        <v>53</v>
      </c>
    </row>
    <row r="27" spans="1:33" ht="3" customHeight="1" x14ac:dyDescent="0.2"/>
    <row r="28" spans="1:33" ht="45" customHeight="1" x14ac:dyDescent="0.2">
      <c r="B28" s="105" t="s">
        <v>4</v>
      </c>
      <c r="C28" s="106" t="s">
        <v>30</v>
      </c>
      <c r="D28" s="122" t="s">
        <v>24</v>
      </c>
      <c r="E28" s="123" t="s">
        <v>25</v>
      </c>
      <c r="F28" s="53" t="s">
        <v>6</v>
      </c>
      <c r="G28" s="154" t="s">
        <v>7</v>
      </c>
      <c r="H28" s="155"/>
      <c r="I28" s="156"/>
      <c r="J28" s="157" t="s">
        <v>8</v>
      </c>
      <c r="K28" s="155"/>
      <c r="L28" s="156"/>
      <c r="M28" s="157" t="s">
        <v>9</v>
      </c>
      <c r="N28" s="155"/>
      <c r="O28" s="158"/>
    </row>
    <row r="29" spans="1:33" ht="16.5" customHeight="1" x14ac:dyDescent="0.2">
      <c r="A29" s="6"/>
      <c r="B29" s="7"/>
      <c r="C29" s="8"/>
      <c r="D29" s="8"/>
      <c r="E29" s="39"/>
      <c r="F29" s="66"/>
      <c r="G29" s="108" t="s">
        <v>10</v>
      </c>
      <c r="H29" s="109" t="s">
        <v>11</v>
      </c>
      <c r="I29" s="110" t="s">
        <v>12</v>
      </c>
      <c r="J29" s="111" t="s">
        <v>10</v>
      </c>
      <c r="K29" s="109" t="s">
        <v>11</v>
      </c>
      <c r="L29" s="110" t="s">
        <v>12</v>
      </c>
      <c r="M29" s="111" t="s">
        <v>10</v>
      </c>
      <c r="N29" s="109" t="s">
        <v>11</v>
      </c>
      <c r="O29" s="124" t="s">
        <v>12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44.25" customHeight="1" x14ac:dyDescent="0.2">
      <c r="B30" s="67" t="s">
        <v>13</v>
      </c>
      <c r="C30" s="26" t="s">
        <v>14</v>
      </c>
      <c r="D30" s="98"/>
      <c r="E30" s="99"/>
      <c r="F30" s="45">
        <v>0.8</v>
      </c>
      <c r="G30" s="46">
        <v>20000</v>
      </c>
      <c r="H30" s="14">
        <v>24000</v>
      </c>
      <c r="I30" s="15">
        <v>21000</v>
      </c>
      <c r="J30" s="28">
        <f t="shared" ref="J30:L30" si="6">MIN($E$12:$G$12)*100/G30</f>
        <v>100</v>
      </c>
      <c r="K30" s="17">
        <f t="shared" si="6"/>
        <v>83.333333333333329</v>
      </c>
      <c r="L30" s="18">
        <f t="shared" si="6"/>
        <v>95.238095238095241</v>
      </c>
      <c r="M30" s="16">
        <f t="shared" ref="M30:O30" si="7">J30*$D$12</f>
        <v>80</v>
      </c>
      <c r="N30" s="17">
        <f t="shared" si="7"/>
        <v>66.666666666666671</v>
      </c>
      <c r="O30" s="19">
        <f t="shared" si="7"/>
        <v>76.19047619047619</v>
      </c>
    </row>
    <row r="31" spans="1:33" ht="208.5" customHeight="1" x14ac:dyDescent="0.2">
      <c r="B31" s="67" t="s">
        <v>87</v>
      </c>
      <c r="C31" s="125" t="s">
        <v>91</v>
      </c>
      <c r="D31" s="17">
        <v>20</v>
      </c>
      <c r="E31" s="68">
        <v>80</v>
      </c>
      <c r="F31" s="45">
        <v>0.2</v>
      </c>
      <c r="G31" s="69">
        <f>I21</f>
        <v>96.600000000000009</v>
      </c>
      <c r="H31" s="50">
        <f>I22</f>
        <v>22.650000000000002</v>
      </c>
      <c r="I31" s="51">
        <f>I23</f>
        <v>32.47</v>
      </c>
      <c r="J31" s="16">
        <f t="shared" ref="J31:L31" si="8">IF(G31&lt;=20,100,IF(G31&gt;=80,0,(80-G31)/60*100))</f>
        <v>0</v>
      </c>
      <c r="K31" s="17">
        <f t="shared" si="8"/>
        <v>95.583333333333314</v>
      </c>
      <c r="L31" s="18">
        <f t="shared" si="8"/>
        <v>79.216666666666669</v>
      </c>
      <c r="M31" s="16">
        <f t="shared" ref="M31:O31" si="9">J31*$D$13</f>
        <v>0</v>
      </c>
      <c r="N31" s="17">
        <f t="shared" si="9"/>
        <v>19.116666666666664</v>
      </c>
      <c r="O31" s="19">
        <f t="shared" si="9"/>
        <v>15.843333333333334</v>
      </c>
    </row>
    <row r="32" spans="1:33" ht="25.5" customHeight="1" x14ac:dyDescent="0.2">
      <c r="B32" s="126" t="s">
        <v>21</v>
      </c>
      <c r="C32" s="73"/>
      <c r="D32" s="81"/>
      <c r="E32" s="82"/>
      <c r="F32" s="97">
        <f>SUM(F30:F31)</f>
        <v>1</v>
      </c>
      <c r="G32" s="77"/>
      <c r="H32" s="73"/>
      <c r="I32" s="73"/>
      <c r="J32" s="73"/>
      <c r="K32" s="73"/>
      <c r="L32" s="76"/>
      <c r="M32" s="78">
        <f t="shared" ref="M32:O32" si="10">SUM(M30:M31)</f>
        <v>80</v>
      </c>
      <c r="N32" s="79">
        <f t="shared" si="10"/>
        <v>85.783333333333331</v>
      </c>
      <c r="O32" s="80">
        <f t="shared" si="10"/>
        <v>92.033809523809524</v>
      </c>
    </row>
    <row r="33" spans="11:13" ht="14" x14ac:dyDescent="0.2">
      <c r="K33" s="113"/>
      <c r="M33" s="113" t="s">
        <v>35</v>
      </c>
    </row>
    <row r="34" spans="11:13" ht="12.75" customHeight="1" x14ac:dyDescent="0.2"/>
    <row r="35" spans="11:13" ht="12.75" customHeight="1" x14ac:dyDescent="0.2"/>
    <row r="36" spans="11:13" ht="12.75" customHeight="1" x14ac:dyDescent="0.2"/>
    <row r="37" spans="11:13" ht="12.75" customHeight="1" x14ac:dyDescent="0.2"/>
    <row r="38" spans="11:13" ht="12.75" customHeight="1" x14ac:dyDescent="0.2"/>
    <row r="39" spans="11:13" ht="12.75" customHeight="1" x14ac:dyDescent="0.2"/>
    <row r="40" spans="11:13" ht="12.75" customHeight="1" x14ac:dyDescent="0.2"/>
    <row r="41" spans="11:13" ht="12.75" customHeight="1" x14ac:dyDescent="0.2"/>
    <row r="42" spans="11:13" ht="12.75" customHeight="1" x14ac:dyDescent="0.2"/>
    <row r="43" spans="11:13" ht="12.75" customHeight="1" x14ac:dyDescent="0.2"/>
    <row r="44" spans="11:13" ht="12.75" customHeight="1" x14ac:dyDescent="0.2"/>
    <row r="45" spans="11:13" ht="12.75" customHeight="1" x14ac:dyDescent="0.2"/>
    <row r="46" spans="11:13" ht="12.75" customHeight="1" x14ac:dyDescent="0.2"/>
    <row r="47" spans="11:13" ht="12.75" customHeight="1" x14ac:dyDescent="0.2"/>
    <row r="48" spans="1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1">
    <mergeCell ref="R10:S10"/>
    <mergeCell ref="T10:U10"/>
    <mergeCell ref="V10:W10"/>
    <mergeCell ref="C19:D19"/>
    <mergeCell ref="E19:F19"/>
    <mergeCell ref="G28:I28"/>
    <mergeCell ref="J28:L28"/>
    <mergeCell ref="M28:O28"/>
    <mergeCell ref="E10:G10"/>
    <mergeCell ref="H10:J10"/>
    <mergeCell ref="K10:M10"/>
  </mergeCells>
  <pageMargins left="0.7" right="0.7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topLeftCell="A2" workbookViewId="0">
      <selection activeCell="C31" sqref="C31"/>
    </sheetView>
  </sheetViews>
  <sheetFormatPr baseColWidth="10" defaultColWidth="12.6640625" defaultRowHeight="15" customHeight="1" x14ac:dyDescent="0.2"/>
  <cols>
    <col min="1" max="1" width="4.83203125" style="1" customWidth="1"/>
    <col min="2" max="2" width="41.1640625" style="1" customWidth="1"/>
    <col min="3" max="3" width="95.1640625" style="1" customWidth="1"/>
    <col min="4" max="26" width="7.1640625" style="1" customWidth="1"/>
    <col min="27" max="16384" width="12.6640625" style="1"/>
  </cols>
  <sheetData>
    <row r="1" spans="1:26" ht="30.75" customHeight="1" x14ac:dyDescent="0.25">
      <c r="A1" s="104" t="s">
        <v>54</v>
      </c>
      <c r="B1" s="103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6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6" x14ac:dyDescent="0.2">
      <c r="A3" s="70" t="s">
        <v>55</v>
      </c>
      <c r="B3" s="159" t="s">
        <v>56</v>
      </c>
      <c r="C3" s="148"/>
      <c r="D3" s="148"/>
      <c r="E3" s="148"/>
      <c r="F3" s="148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6" x14ac:dyDescent="0.2">
      <c r="A4" s="70"/>
      <c r="B4" s="71" t="s">
        <v>57</v>
      </c>
      <c r="C4" s="71" t="s">
        <v>58</v>
      </c>
      <c r="D4" s="71"/>
      <c r="E4" s="71"/>
      <c r="F4" s="71"/>
      <c r="G4" s="160" t="s">
        <v>38</v>
      </c>
      <c r="H4" s="16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16" x14ac:dyDescent="0.2">
      <c r="A5" s="70"/>
      <c r="B5" s="71" t="s">
        <v>59</v>
      </c>
      <c r="C5" s="71" t="s">
        <v>60</v>
      </c>
      <c r="D5" s="71"/>
      <c r="E5" s="71"/>
      <c r="F5" s="71"/>
      <c r="G5" s="160" t="s">
        <v>39</v>
      </c>
      <c r="H5" s="160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6" x14ac:dyDescent="0.2">
      <c r="A6" s="70"/>
      <c r="B6" s="71" t="s">
        <v>61</v>
      </c>
      <c r="C6" s="71" t="s">
        <v>62</v>
      </c>
      <c r="D6" s="71"/>
      <c r="E6" s="71"/>
      <c r="F6" s="71"/>
      <c r="G6" s="160" t="s">
        <v>94</v>
      </c>
      <c r="H6" s="16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16" x14ac:dyDescent="0.2">
      <c r="A7" s="70"/>
      <c r="B7" s="71" t="s">
        <v>63</v>
      </c>
      <c r="C7" s="71" t="s">
        <v>64</v>
      </c>
      <c r="D7" s="71"/>
      <c r="E7" s="71"/>
      <c r="F7" s="71"/>
      <c r="G7" s="160" t="s">
        <v>95</v>
      </c>
      <c r="H7" s="160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6" x14ac:dyDescent="0.2">
      <c r="A8" s="70"/>
      <c r="B8" s="71" t="s">
        <v>65</v>
      </c>
      <c r="C8" s="71" t="s">
        <v>66</v>
      </c>
      <c r="D8" s="71"/>
      <c r="E8" s="71"/>
      <c r="F8" s="71"/>
      <c r="G8" s="160" t="s">
        <v>96</v>
      </c>
      <c r="H8" s="160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6.75" customHeight="1" x14ac:dyDescent="0.2">
      <c r="A9" s="70"/>
      <c r="B9" s="72"/>
      <c r="C9" s="72"/>
      <c r="D9" s="72"/>
      <c r="E9" s="72"/>
      <c r="F9" s="72"/>
      <c r="G9" s="160"/>
      <c r="H9" s="160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21" customHeight="1" x14ac:dyDescent="0.2">
      <c r="A10" s="70" t="s">
        <v>67</v>
      </c>
      <c r="B10" s="159" t="s">
        <v>68</v>
      </c>
      <c r="C10" s="148"/>
      <c r="D10" s="148"/>
      <c r="E10" s="148"/>
      <c r="F10" s="148"/>
      <c r="G10" s="160"/>
      <c r="H10" s="16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16" x14ac:dyDescent="0.2">
      <c r="A11" s="70" t="s">
        <v>69</v>
      </c>
      <c r="B11" s="71" t="s">
        <v>70</v>
      </c>
      <c r="C11" s="71"/>
      <c r="D11" s="71"/>
      <c r="E11" s="71"/>
      <c r="F11" s="71"/>
      <c r="G11" s="160"/>
      <c r="H11" s="160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6" x14ac:dyDescent="0.2">
      <c r="A12" s="70"/>
      <c r="B12" s="71" t="s">
        <v>71</v>
      </c>
      <c r="C12" s="71"/>
      <c r="D12" s="71"/>
      <c r="E12" s="71"/>
      <c r="F12" s="71"/>
      <c r="G12" s="160"/>
      <c r="H12" s="160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8" customHeight="1" x14ac:dyDescent="0.2">
      <c r="A13" s="70" t="s">
        <v>72</v>
      </c>
      <c r="B13" s="71" t="s">
        <v>73</v>
      </c>
      <c r="C13" s="72"/>
      <c r="D13" s="72"/>
      <c r="E13" s="72"/>
      <c r="F13" s="72"/>
      <c r="G13" s="160"/>
      <c r="H13" s="160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61.5" customHeight="1" x14ac:dyDescent="0.2">
      <c r="A14" s="70"/>
      <c r="B14" s="101" t="s">
        <v>74</v>
      </c>
      <c r="C14" s="101" t="s">
        <v>75</v>
      </c>
      <c r="E14" s="72"/>
      <c r="F14" s="72"/>
      <c r="G14" s="72"/>
      <c r="H14" s="160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6" customHeight="1" x14ac:dyDescent="0.2">
      <c r="A15" s="70"/>
      <c r="B15" s="72"/>
      <c r="C15" s="72"/>
      <c r="D15" s="72"/>
      <c r="E15" s="72"/>
      <c r="F15" s="72"/>
      <c r="G15" s="160"/>
      <c r="H15" s="16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8" customHeight="1" x14ac:dyDescent="0.2">
      <c r="A16" s="70" t="s">
        <v>76</v>
      </c>
      <c r="B16" s="159" t="s">
        <v>77</v>
      </c>
      <c r="C16" s="148"/>
      <c r="D16" s="148"/>
      <c r="E16" s="148"/>
      <c r="F16" s="148"/>
      <c r="G16" s="160"/>
      <c r="H16" s="16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6" x14ac:dyDescent="0.2">
      <c r="A17" s="70" t="s">
        <v>69</v>
      </c>
      <c r="B17" s="71" t="s">
        <v>78</v>
      </c>
      <c r="C17" s="71"/>
      <c r="D17" s="71"/>
      <c r="E17" s="71"/>
      <c r="F17" s="71"/>
      <c r="G17" s="160"/>
      <c r="H17" s="16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6" x14ac:dyDescent="0.2">
      <c r="A18" s="70"/>
      <c r="B18" s="71" t="s">
        <v>79</v>
      </c>
      <c r="C18" s="71"/>
      <c r="D18" s="71"/>
      <c r="E18" s="71"/>
      <c r="F18" s="71"/>
      <c r="G18" s="160" t="s">
        <v>97</v>
      </c>
      <c r="H18" s="160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27.75" customHeight="1" x14ac:dyDescent="0.2">
      <c r="A19" s="70" t="s">
        <v>72</v>
      </c>
      <c r="B19" s="71" t="s">
        <v>80</v>
      </c>
      <c r="C19" s="72"/>
      <c r="D19" s="71"/>
      <c r="E19" s="71"/>
      <c r="F19" s="71"/>
      <c r="G19" s="160"/>
      <c r="H19" s="160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63.75" customHeight="1" x14ac:dyDescent="0.2">
      <c r="A20" s="70"/>
      <c r="B20" s="101" t="s">
        <v>81</v>
      </c>
      <c r="C20" s="101" t="s">
        <v>82</v>
      </c>
      <c r="D20" s="71"/>
      <c r="E20" s="71"/>
      <c r="F20" s="71"/>
      <c r="G20" s="160"/>
      <c r="H20" s="160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8.25" customHeight="1" x14ac:dyDescent="0.2">
      <c r="A21" s="70"/>
      <c r="B21" s="72"/>
      <c r="C21" s="72"/>
      <c r="D21" s="71"/>
      <c r="E21" s="71"/>
      <c r="F21" s="71"/>
      <c r="G21" s="160"/>
      <c r="H21" s="160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31.5" customHeight="1" x14ac:dyDescent="0.2">
      <c r="A22" s="102" t="s">
        <v>83</v>
      </c>
      <c r="B22" s="159" t="s">
        <v>84</v>
      </c>
      <c r="C22" s="148"/>
      <c r="D22" s="71"/>
      <c r="E22" s="71"/>
      <c r="F22" s="71"/>
      <c r="G22" s="160" t="s">
        <v>98</v>
      </c>
      <c r="H22" s="160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6" x14ac:dyDescent="0.2">
      <c r="A23" s="71"/>
      <c r="B23" s="71" t="s">
        <v>57</v>
      </c>
      <c r="C23" s="71" t="s">
        <v>85</v>
      </c>
      <c r="D23" s="71"/>
      <c r="E23" s="71"/>
      <c r="F23" s="71"/>
      <c r="G23" s="71" t="s">
        <v>97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6" x14ac:dyDescent="0.2">
      <c r="A24" s="71"/>
      <c r="B24" s="71" t="s">
        <v>65</v>
      </c>
      <c r="C24" s="71" t="s">
        <v>86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12.75" customHeigh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2.75" customHeight="1" x14ac:dyDescent="0.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2.75" customHeight="1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2.75" customHeight="1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12.75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2.75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2.75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2.7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2.75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2.7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2.75" customHeight="1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2.75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2.75" customHeight="1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2.7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2.75" customHeight="1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2.75" customHeight="1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2.75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2.75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2.75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2.75" customHeigh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2.7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2.7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2.75" customHeigh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2.75" customHeigh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2.75" customHeight="1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2.75" customHeight="1" x14ac:dyDescent="0.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2.75" customHeight="1" x14ac:dyDescent="0.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2.75" customHeigh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2.75" customHeight="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2.75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2.75" customHeight="1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2.75" customHeight="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.75" customHeight="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2.75" customHeight="1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2.75" customHeight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2.75" customHeight="1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2.75" customHeight="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2.75" customHeight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2.75" customHeight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2.75" customHeigh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2.75" customHeight="1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2.75" customHeight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2.75" customHeight="1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2.75" customHeight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2.75" customHeigh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2.75" customHeight="1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2.75" customHeight="1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2.75" customHeight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2.75" customHeight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2.75" customHeigh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2.75" customHeigh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2.75" customHeight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2.75" customHeight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2.75" customHeight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2.75" customHeight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2.75" customHeigh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2.75" customHeigh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2.7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2.75" customHeigh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2.75" customHeigh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2.75" customHeigh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2.7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2.7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2.75" customHeigh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2.75" customHeight="1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2.75" customHeigh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2.75" customHeight="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.75" customHeigh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2.75" customHeight="1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2.75" customHeight="1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2.7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2.75" customHeight="1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2.7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2.75" customHeight="1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2.7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2.75" customHeight="1" x14ac:dyDescent="0.2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2.7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2.75" customHeight="1" x14ac:dyDescent="0.2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2.7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2.7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2.75" customHeight="1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2.75" customHeight="1" x14ac:dyDescent="0.2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2.75" customHeight="1" x14ac:dyDescent="0.2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2.75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2.75" customHeight="1" x14ac:dyDescent="0.2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2.75" customHeight="1" x14ac:dyDescent="0.2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2.75" customHeight="1" x14ac:dyDescent="0.2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2.75" customHeight="1" x14ac:dyDescent="0.2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2.75" customHeight="1" x14ac:dyDescent="0.2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2.75" customHeight="1" x14ac:dyDescent="0.2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2.75" customHeight="1" x14ac:dyDescent="0.2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2.75" customHeight="1" x14ac:dyDescent="0.2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2.75" customHeight="1" x14ac:dyDescent="0.2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2.75" customHeight="1" x14ac:dyDescent="0.2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2.75" customHeight="1" x14ac:dyDescent="0.2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2.75" customHeight="1" x14ac:dyDescent="0.2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2.75" customHeight="1" x14ac:dyDescent="0.2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2.75" customHeight="1" x14ac:dyDescent="0.2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2.75" customHeight="1" x14ac:dyDescent="0.2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2.75" customHeight="1" x14ac:dyDescent="0.2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2.75" customHeight="1" x14ac:dyDescent="0.2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2.75" customHeight="1" x14ac:dyDescent="0.2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2.75" customHeight="1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2.75" customHeight="1" x14ac:dyDescent="0.2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2.75" customHeight="1" x14ac:dyDescent="0.2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2.75" customHeight="1" x14ac:dyDescent="0.2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2.75" customHeight="1" x14ac:dyDescent="0.2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2.75" customHeight="1" x14ac:dyDescent="0.2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2.75" customHeight="1" x14ac:dyDescent="0.2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2.75" customHeight="1" x14ac:dyDescent="0.2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2.75" customHeight="1" x14ac:dyDescent="0.2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2.75" customHeight="1" x14ac:dyDescent="0.2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2.75" customHeight="1" x14ac:dyDescent="0.2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2.75" customHeight="1" x14ac:dyDescent="0.2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2.75" customHeight="1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2.7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2.75" customHeight="1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2.75" customHeight="1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2.75" customHeight="1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2.75" customHeight="1" x14ac:dyDescent="0.2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2.75" customHeight="1" x14ac:dyDescent="0.2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2.75" customHeight="1" x14ac:dyDescent="0.2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2.75" customHeight="1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2.75" customHeight="1" x14ac:dyDescent="0.2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2.75" customHeight="1" x14ac:dyDescent="0.2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2.75" customHeight="1" x14ac:dyDescent="0.2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2.75" customHeight="1" x14ac:dyDescent="0.2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2.75" customHeight="1" x14ac:dyDescent="0.2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2.75" customHeight="1" x14ac:dyDescent="0.2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2.75" customHeight="1" x14ac:dyDescent="0.2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2.75" customHeight="1" x14ac:dyDescent="0.2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2.75" customHeight="1" x14ac:dyDescent="0.2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2.75" customHeight="1" x14ac:dyDescent="0.2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2.75" customHeight="1" x14ac:dyDescent="0.2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2.75" customHeight="1" x14ac:dyDescent="0.2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2.75" customHeight="1" x14ac:dyDescent="0.2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2.75" customHeight="1" x14ac:dyDescent="0.2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2.75" customHeight="1" x14ac:dyDescent="0.2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2.75" customHeight="1" x14ac:dyDescent="0.2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2.75" customHeight="1" x14ac:dyDescent="0.2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2.75" customHeight="1" x14ac:dyDescent="0.2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2.75" customHeight="1" x14ac:dyDescent="0.2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2.75" customHeight="1" x14ac:dyDescent="0.2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2.75" customHeight="1" x14ac:dyDescent="0.2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2.75" customHeight="1" x14ac:dyDescent="0.2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2.75" customHeight="1" x14ac:dyDescent="0.2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2.75" customHeight="1" x14ac:dyDescent="0.2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2.75" customHeight="1" x14ac:dyDescent="0.2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2.75" customHeight="1" x14ac:dyDescent="0.2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2.75" customHeight="1" x14ac:dyDescent="0.2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2.75" customHeight="1" x14ac:dyDescent="0.2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2.75" customHeight="1" x14ac:dyDescent="0.2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2.75" customHeight="1" x14ac:dyDescent="0.2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2.75" customHeight="1" x14ac:dyDescent="0.2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2.75" customHeight="1" x14ac:dyDescent="0.2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2.75" customHeight="1" x14ac:dyDescent="0.2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2.75" customHeight="1" x14ac:dyDescent="0.2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2.75" customHeight="1" x14ac:dyDescent="0.2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2.75" customHeight="1" x14ac:dyDescent="0.2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2.75" customHeight="1" x14ac:dyDescent="0.2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2.75" customHeight="1" x14ac:dyDescent="0.2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2.75" customHeight="1" x14ac:dyDescent="0.2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2.75" customHeight="1" x14ac:dyDescent="0.2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2.75" customHeight="1" x14ac:dyDescent="0.2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2.75" customHeight="1" x14ac:dyDescent="0.2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2.75" customHeight="1" x14ac:dyDescent="0.2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2.75" customHeight="1" x14ac:dyDescent="0.2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2.75" customHeight="1" x14ac:dyDescent="0.2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2.75" customHeight="1" x14ac:dyDescent="0.2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2.75" customHeight="1" x14ac:dyDescent="0.2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2.75" customHeight="1" x14ac:dyDescent="0.2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2.75" customHeight="1" x14ac:dyDescent="0.2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2.75" customHeight="1" x14ac:dyDescent="0.2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2.75" customHeight="1" x14ac:dyDescent="0.2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2.75" customHeight="1" x14ac:dyDescent="0.2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2.75" customHeight="1" x14ac:dyDescent="0.2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2.75" customHeight="1" x14ac:dyDescent="0.2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2.75" customHeight="1" x14ac:dyDescent="0.2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2.75" customHeight="1" x14ac:dyDescent="0.2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2.75" customHeight="1" x14ac:dyDescent="0.2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2.75" customHeight="1" x14ac:dyDescent="0.2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2.75" customHeight="1" x14ac:dyDescent="0.2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2.75" customHeight="1" x14ac:dyDescent="0.2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2.75" customHeight="1" x14ac:dyDescent="0.2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2.75" customHeight="1" x14ac:dyDescent="0.2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2.75" customHeight="1" x14ac:dyDescent="0.2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2.75" customHeight="1" x14ac:dyDescent="0.2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2.75" customHeight="1" x14ac:dyDescent="0.2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2.75" customHeight="1" x14ac:dyDescent="0.2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2.75" customHeight="1" x14ac:dyDescent="0.2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2.75" customHeight="1" x14ac:dyDescent="0.2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2.75" customHeight="1" x14ac:dyDescent="0.2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2.75" customHeight="1" x14ac:dyDescent="0.2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2.75" customHeight="1" x14ac:dyDescent="0.2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2.75" customHeight="1" x14ac:dyDescent="0.2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2.75" customHeight="1" x14ac:dyDescent="0.2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2.75" customHeight="1" x14ac:dyDescent="0.2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2.75" customHeight="1" x14ac:dyDescent="0.2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2.75" customHeight="1" x14ac:dyDescent="0.2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2.75" customHeight="1" x14ac:dyDescent="0.2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2.75" customHeight="1" x14ac:dyDescent="0.2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2.75" customHeight="1" x14ac:dyDescent="0.2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2.75" customHeight="1" x14ac:dyDescent="0.2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2.75" customHeight="1" x14ac:dyDescent="0.2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2.75" customHeight="1" x14ac:dyDescent="0.2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2.75" customHeight="1" x14ac:dyDescent="0.2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2.75" customHeight="1" x14ac:dyDescent="0.2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2.75" customHeight="1" x14ac:dyDescent="0.2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2.75" customHeight="1" x14ac:dyDescent="0.2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2.75" customHeight="1" x14ac:dyDescent="0.2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2.75" customHeight="1" x14ac:dyDescent="0.2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2.75" customHeight="1" x14ac:dyDescent="0.2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2.75" customHeight="1" x14ac:dyDescent="0.2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2.75" customHeight="1" x14ac:dyDescent="0.2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2.75" customHeight="1" x14ac:dyDescent="0.2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2.75" customHeight="1" x14ac:dyDescent="0.2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2.75" customHeight="1" x14ac:dyDescent="0.2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2.75" customHeight="1" x14ac:dyDescent="0.2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2.75" customHeight="1" x14ac:dyDescent="0.2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2.75" customHeight="1" x14ac:dyDescent="0.2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2.75" customHeight="1" x14ac:dyDescent="0.2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2.75" customHeight="1" x14ac:dyDescent="0.2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2.75" customHeight="1" x14ac:dyDescent="0.2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2.75" customHeight="1" x14ac:dyDescent="0.2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2.75" customHeight="1" x14ac:dyDescent="0.2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2.75" customHeight="1" x14ac:dyDescent="0.2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2.75" customHeight="1" x14ac:dyDescent="0.2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2.75" customHeight="1" x14ac:dyDescent="0.2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2.75" customHeight="1" x14ac:dyDescent="0.2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2.75" customHeight="1" x14ac:dyDescent="0.2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2.75" customHeight="1" x14ac:dyDescent="0.2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2.75" customHeight="1" x14ac:dyDescent="0.2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2.75" customHeight="1" x14ac:dyDescent="0.2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2.75" customHeight="1" x14ac:dyDescent="0.2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2.75" customHeight="1" x14ac:dyDescent="0.2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2.75" customHeight="1" x14ac:dyDescent="0.2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.75" customHeight="1" x14ac:dyDescent="0.2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.75" customHeight="1" x14ac:dyDescent="0.2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.75" customHeight="1" x14ac:dyDescent="0.2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.75" customHeight="1" x14ac:dyDescent="0.2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.75" customHeight="1" x14ac:dyDescent="0.2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.75" customHeight="1" x14ac:dyDescent="0.2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.75" customHeight="1" x14ac:dyDescent="0.2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.75" customHeight="1" x14ac:dyDescent="0.2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.75" customHeight="1" x14ac:dyDescent="0.2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.75" customHeight="1" x14ac:dyDescent="0.2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.75" customHeight="1" x14ac:dyDescent="0.2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.75" customHeight="1" x14ac:dyDescent="0.2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.75" customHeight="1" x14ac:dyDescent="0.2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.75" customHeight="1" x14ac:dyDescent="0.2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.75" customHeight="1" x14ac:dyDescent="0.2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.75" customHeight="1" x14ac:dyDescent="0.2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.75" customHeight="1" x14ac:dyDescent="0.2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.75" customHeight="1" x14ac:dyDescent="0.2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.75" customHeight="1" x14ac:dyDescent="0.2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.75" customHeight="1" x14ac:dyDescent="0.2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.75" customHeight="1" x14ac:dyDescent="0.2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.75" customHeight="1" x14ac:dyDescent="0.2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.75" customHeight="1" x14ac:dyDescent="0.2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.75" customHeight="1" x14ac:dyDescent="0.2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.75" customHeight="1" x14ac:dyDescent="0.2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.75" customHeight="1" x14ac:dyDescent="0.2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.75" customHeight="1" x14ac:dyDescent="0.2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.75" customHeight="1" x14ac:dyDescent="0.2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.75" customHeight="1" x14ac:dyDescent="0.2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.75" customHeight="1" x14ac:dyDescent="0.2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.75" customHeight="1" x14ac:dyDescent="0.2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.75" customHeight="1" x14ac:dyDescent="0.2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.75" customHeight="1" x14ac:dyDescent="0.2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.75" customHeight="1" x14ac:dyDescent="0.2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.75" customHeight="1" x14ac:dyDescent="0.2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.75" customHeight="1" x14ac:dyDescent="0.2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.75" customHeight="1" x14ac:dyDescent="0.2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.75" customHeight="1" x14ac:dyDescent="0.2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.75" customHeight="1" x14ac:dyDescent="0.2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.75" customHeight="1" x14ac:dyDescent="0.2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.75" customHeight="1" x14ac:dyDescent="0.2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.75" customHeight="1" x14ac:dyDescent="0.2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.75" customHeight="1" x14ac:dyDescent="0.2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.75" customHeight="1" x14ac:dyDescent="0.2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.75" customHeight="1" x14ac:dyDescent="0.2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.75" customHeight="1" x14ac:dyDescent="0.2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.75" customHeight="1" x14ac:dyDescent="0.2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.75" customHeight="1" x14ac:dyDescent="0.2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.75" customHeight="1" x14ac:dyDescent="0.2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2.75" customHeight="1" x14ac:dyDescent="0.2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2.75" customHeight="1" x14ac:dyDescent="0.2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2.75" customHeight="1" x14ac:dyDescent="0.2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2.75" customHeight="1" x14ac:dyDescent="0.2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2.75" customHeight="1" x14ac:dyDescent="0.2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2.75" customHeight="1" x14ac:dyDescent="0.2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2.75" customHeight="1" x14ac:dyDescent="0.2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2.75" customHeight="1" x14ac:dyDescent="0.2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2.75" customHeight="1" x14ac:dyDescent="0.2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2.75" customHeight="1" x14ac:dyDescent="0.2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2.75" customHeight="1" x14ac:dyDescent="0.2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2.75" customHeight="1" x14ac:dyDescent="0.2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2.75" customHeight="1" x14ac:dyDescent="0.2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2.75" customHeight="1" x14ac:dyDescent="0.2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2.75" customHeight="1" x14ac:dyDescent="0.2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2.75" customHeight="1" x14ac:dyDescent="0.2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2.75" customHeight="1" x14ac:dyDescent="0.2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2.75" customHeight="1" x14ac:dyDescent="0.2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2.75" customHeight="1" x14ac:dyDescent="0.2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2.75" customHeight="1" x14ac:dyDescent="0.2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2.75" customHeight="1" x14ac:dyDescent="0.2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2.75" customHeight="1" x14ac:dyDescent="0.2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2.75" customHeight="1" x14ac:dyDescent="0.2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2.75" customHeight="1" x14ac:dyDescent="0.2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2.75" customHeight="1" x14ac:dyDescent="0.2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2.75" customHeight="1" x14ac:dyDescent="0.2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2.75" customHeight="1" x14ac:dyDescent="0.2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2.75" customHeight="1" x14ac:dyDescent="0.2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2.75" customHeight="1" x14ac:dyDescent="0.2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2.75" customHeight="1" x14ac:dyDescent="0.2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2.75" customHeight="1" x14ac:dyDescent="0.2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2.75" customHeight="1" x14ac:dyDescent="0.2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2.75" customHeight="1" x14ac:dyDescent="0.2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2.75" customHeight="1" x14ac:dyDescent="0.2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2.75" customHeight="1" x14ac:dyDescent="0.2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2.75" customHeight="1" x14ac:dyDescent="0.2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2.75" customHeight="1" x14ac:dyDescent="0.2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2.75" customHeight="1" x14ac:dyDescent="0.2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2.75" customHeight="1" x14ac:dyDescent="0.2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2.75" customHeight="1" x14ac:dyDescent="0.2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2.75" customHeight="1" x14ac:dyDescent="0.2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2.75" customHeight="1" x14ac:dyDescent="0.2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2.75" customHeight="1" x14ac:dyDescent="0.2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2.75" customHeight="1" x14ac:dyDescent="0.2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2.75" customHeight="1" x14ac:dyDescent="0.2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2.75" customHeight="1" x14ac:dyDescent="0.2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2.75" customHeight="1" x14ac:dyDescent="0.2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2.75" customHeight="1" x14ac:dyDescent="0.2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2.75" customHeight="1" x14ac:dyDescent="0.2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2.75" customHeight="1" x14ac:dyDescent="0.2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2.75" customHeight="1" x14ac:dyDescent="0.2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2.75" customHeight="1" x14ac:dyDescent="0.2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2.75" customHeight="1" x14ac:dyDescent="0.2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2.75" customHeight="1" x14ac:dyDescent="0.2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2.75" customHeight="1" x14ac:dyDescent="0.2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2.75" customHeight="1" x14ac:dyDescent="0.2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2.75" customHeight="1" x14ac:dyDescent="0.2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2.75" customHeight="1" x14ac:dyDescent="0.2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2.75" customHeight="1" x14ac:dyDescent="0.2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2.75" customHeight="1" x14ac:dyDescent="0.2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2.75" customHeight="1" x14ac:dyDescent="0.2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2.75" customHeight="1" x14ac:dyDescent="0.2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2.75" customHeight="1" x14ac:dyDescent="0.2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2.75" customHeight="1" x14ac:dyDescent="0.2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2.75" customHeight="1" x14ac:dyDescent="0.2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2.75" customHeight="1" x14ac:dyDescent="0.2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2.75" customHeight="1" x14ac:dyDescent="0.2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2.75" customHeight="1" x14ac:dyDescent="0.2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2.75" customHeight="1" x14ac:dyDescent="0.2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2.75" customHeight="1" x14ac:dyDescent="0.2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2.75" customHeight="1" x14ac:dyDescent="0.2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2.75" customHeight="1" x14ac:dyDescent="0.2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2.75" customHeight="1" x14ac:dyDescent="0.2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2.75" customHeight="1" x14ac:dyDescent="0.2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2.75" customHeight="1" x14ac:dyDescent="0.2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2.75" customHeight="1" x14ac:dyDescent="0.2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2.75" customHeight="1" x14ac:dyDescent="0.2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2.75" customHeight="1" x14ac:dyDescent="0.2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2.75" customHeight="1" x14ac:dyDescent="0.2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2.75" customHeight="1" x14ac:dyDescent="0.2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2.75" customHeight="1" x14ac:dyDescent="0.2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2.75" customHeight="1" x14ac:dyDescent="0.2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2.75" customHeight="1" x14ac:dyDescent="0.2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2.75" customHeight="1" x14ac:dyDescent="0.2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2.75" customHeight="1" x14ac:dyDescent="0.2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2.75" customHeight="1" x14ac:dyDescent="0.2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2.75" customHeight="1" x14ac:dyDescent="0.2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2.75" customHeight="1" x14ac:dyDescent="0.2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2.75" customHeight="1" x14ac:dyDescent="0.2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2.75" customHeight="1" x14ac:dyDescent="0.2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2.75" customHeight="1" x14ac:dyDescent="0.2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2.75" customHeight="1" x14ac:dyDescent="0.2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2.75" customHeight="1" x14ac:dyDescent="0.2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2.75" customHeight="1" x14ac:dyDescent="0.2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2.75" customHeight="1" x14ac:dyDescent="0.2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2.75" customHeight="1" x14ac:dyDescent="0.2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2.75" customHeight="1" x14ac:dyDescent="0.2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2.75" customHeight="1" x14ac:dyDescent="0.2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2.75" customHeight="1" x14ac:dyDescent="0.2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2.75" customHeight="1" x14ac:dyDescent="0.2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2.75" customHeight="1" x14ac:dyDescent="0.2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2.75" customHeight="1" x14ac:dyDescent="0.2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2.75" customHeight="1" x14ac:dyDescent="0.2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2.75" customHeight="1" x14ac:dyDescent="0.2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2.75" customHeight="1" x14ac:dyDescent="0.2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2.75" customHeight="1" x14ac:dyDescent="0.2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2.75" customHeight="1" x14ac:dyDescent="0.2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2.75" customHeight="1" x14ac:dyDescent="0.2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2.75" customHeight="1" x14ac:dyDescent="0.2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2.75" customHeight="1" x14ac:dyDescent="0.2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2.75" customHeight="1" x14ac:dyDescent="0.2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2.75" customHeight="1" x14ac:dyDescent="0.2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2.75" customHeight="1" x14ac:dyDescent="0.2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2.75" customHeight="1" x14ac:dyDescent="0.2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2.75" customHeight="1" x14ac:dyDescent="0.2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2.75" customHeight="1" x14ac:dyDescent="0.2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2.75" customHeight="1" x14ac:dyDescent="0.2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2.75" customHeight="1" x14ac:dyDescent="0.2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2.75" customHeight="1" x14ac:dyDescent="0.2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2.75" customHeight="1" x14ac:dyDescent="0.2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2.75" customHeight="1" x14ac:dyDescent="0.2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2.75" customHeight="1" x14ac:dyDescent="0.2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2.75" customHeight="1" x14ac:dyDescent="0.2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2.75" customHeight="1" x14ac:dyDescent="0.2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2.75" customHeight="1" x14ac:dyDescent="0.2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2.75" customHeight="1" x14ac:dyDescent="0.2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2.75" customHeight="1" x14ac:dyDescent="0.2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2.75" customHeight="1" x14ac:dyDescent="0.2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2.75" customHeight="1" x14ac:dyDescent="0.2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2.75" customHeight="1" x14ac:dyDescent="0.2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2.75" customHeight="1" x14ac:dyDescent="0.2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2.75" customHeight="1" x14ac:dyDescent="0.2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2.75" customHeight="1" x14ac:dyDescent="0.2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2.75" customHeight="1" x14ac:dyDescent="0.2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2.75" customHeight="1" x14ac:dyDescent="0.2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2.75" customHeight="1" x14ac:dyDescent="0.2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2.75" customHeight="1" x14ac:dyDescent="0.2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2.75" customHeight="1" x14ac:dyDescent="0.2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2.75" customHeight="1" x14ac:dyDescent="0.2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2.75" customHeight="1" x14ac:dyDescent="0.2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2.75" customHeight="1" x14ac:dyDescent="0.2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2.75" customHeight="1" x14ac:dyDescent="0.2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2.75" customHeight="1" x14ac:dyDescent="0.2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2.75" customHeight="1" x14ac:dyDescent="0.2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2.75" customHeight="1" x14ac:dyDescent="0.2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2.75" customHeight="1" x14ac:dyDescent="0.2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2.75" customHeight="1" x14ac:dyDescent="0.2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2.75" customHeight="1" x14ac:dyDescent="0.2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2.75" customHeight="1" x14ac:dyDescent="0.2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2.75" customHeight="1" x14ac:dyDescent="0.2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2.75" customHeight="1" x14ac:dyDescent="0.2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2.75" customHeight="1" x14ac:dyDescent="0.2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2.75" customHeight="1" x14ac:dyDescent="0.2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2.75" customHeight="1" x14ac:dyDescent="0.2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2.75" customHeight="1" x14ac:dyDescent="0.2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2.75" customHeight="1" x14ac:dyDescent="0.2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2.75" customHeight="1" x14ac:dyDescent="0.2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2.75" customHeight="1" x14ac:dyDescent="0.2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2.75" customHeight="1" x14ac:dyDescent="0.2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2.75" customHeight="1" x14ac:dyDescent="0.2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2.75" customHeight="1" x14ac:dyDescent="0.2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2.75" customHeight="1" x14ac:dyDescent="0.2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2.75" customHeight="1" x14ac:dyDescent="0.2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2.75" customHeight="1" x14ac:dyDescent="0.2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2.75" customHeight="1" x14ac:dyDescent="0.2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2.75" customHeight="1" x14ac:dyDescent="0.2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2.75" customHeight="1" x14ac:dyDescent="0.2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2.75" customHeight="1" x14ac:dyDescent="0.2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2.75" customHeight="1" x14ac:dyDescent="0.2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2.75" customHeight="1" x14ac:dyDescent="0.2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2.75" customHeight="1" x14ac:dyDescent="0.2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2.75" customHeight="1" x14ac:dyDescent="0.2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2.75" customHeight="1" x14ac:dyDescent="0.2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2.75" customHeight="1" x14ac:dyDescent="0.2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2.75" customHeight="1" x14ac:dyDescent="0.2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2.75" customHeight="1" x14ac:dyDescent="0.2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2.75" customHeight="1" x14ac:dyDescent="0.2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2.75" customHeight="1" x14ac:dyDescent="0.2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2.75" customHeight="1" x14ac:dyDescent="0.2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2.75" customHeight="1" x14ac:dyDescent="0.2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2.75" customHeight="1" x14ac:dyDescent="0.2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2.75" customHeight="1" x14ac:dyDescent="0.2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2.75" customHeight="1" x14ac:dyDescent="0.2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2.75" customHeight="1" x14ac:dyDescent="0.2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2.75" customHeight="1" x14ac:dyDescent="0.2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2.75" customHeight="1" x14ac:dyDescent="0.2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2.75" customHeight="1" x14ac:dyDescent="0.2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2.75" customHeight="1" x14ac:dyDescent="0.2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2.75" customHeight="1" x14ac:dyDescent="0.2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2.75" customHeight="1" x14ac:dyDescent="0.2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2.75" customHeight="1" x14ac:dyDescent="0.2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2.75" customHeight="1" x14ac:dyDescent="0.2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2.75" customHeight="1" x14ac:dyDescent="0.2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2.75" customHeight="1" x14ac:dyDescent="0.2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2.75" customHeight="1" x14ac:dyDescent="0.2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2.75" customHeight="1" x14ac:dyDescent="0.2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2.75" customHeight="1" x14ac:dyDescent="0.2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2.75" customHeight="1" x14ac:dyDescent="0.2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2.75" customHeight="1" x14ac:dyDescent="0.2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2.75" customHeight="1" x14ac:dyDescent="0.2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2.75" customHeight="1" x14ac:dyDescent="0.2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2.75" customHeight="1" x14ac:dyDescent="0.2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2.75" customHeight="1" x14ac:dyDescent="0.2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2.75" customHeight="1" x14ac:dyDescent="0.2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2.75" customHeight="1" x14ac:dyDescent="0.2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2.75" customHeight="1" x14ac:dyDescent="0.2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2.75" customHeight="1" x14ac:dyDescent="0.2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2.75" customHeight="1" x14ac:dyDescent="0.2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2.75" customHeight="1" x14ac:dyDescent="0.2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2.75" customHeight="1" x14ac:dyDescent="0.2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2.75" customHeight="1" x14ac:dyDescent="0.2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2.75" customHeight="1" x14ac:dyDescent="0.2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2.75" customHeight="1" x14ac:dyDescent="0.2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2.75" customHeight="1" x14ac:dyDescent="0.2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2.75" customHeight="1" x14ac:dyDescent="0.2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2.75" customHeight="1" x14ac:dyDescent="0.2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2.75" customHeight="1" x14ac:dyDescent="0.2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2.75" customHeight="1" x14ac:dyDescent="0.2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2.75" customHeight="1" x14ac:dyDescent="0.2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2.75" customHeight="1" x14ac:dyDescent="0.2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2.75" customHeight="1" x14ac:dyDescent="0.2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2.75" customHeight="1" x14ac:dyDescent="0.2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2.75" customHeight="1" x14ac:dyDescent="0.2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2.75" customHeight="1" x14ac:dyDescent="0.2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2.75" customHeight="1" x14ac:dyDescent="0.2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2.75" customHeight="1" x14ac:dyDescent="0.2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2.75" customHeight="1" x14ac:dyDescent="0.2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2.75" customHeight="1" x14ac:dyDescent="0.2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2.75" customHeight="1" x14ac:dyDescent="0.2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2.75" customHeight="1" x14ac:dyDescent="0.2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2.75" customHeight="1" x14ac:dyDescent="0.2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2.75" customHeight="1" x14ac:dyDescent="0.2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2.75" customHeight="1" x14ac:dyDescent="0.2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2.75" customHeight="1" x14ac:dyDescent="0.2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2.75" customHeight="1" x14ac:dyDescent="0.2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2.75" customHeight="1" x14ac:dyDescent="0.2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2.75" customHeight="1" x14ac:dyDescent="0.2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2.75" customHeight="1" x14ac:dyDescent="0.2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2.75" customHeight="1" x14ac:dyDescent="0.2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2.75" customHeight="1" x14ac:dyDescent="0.2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2.75" customHeight="1" x14ac:dyDescent="0.2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2.75" customHeight="1" x14ac:dyDescent="0.2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2.75" customHeight="1" x14ac:dyDescent="0.2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2.75" customHeight="1" x14ac:dyDescent="0.2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2.75" customHeight="1" x14ac:dyDescent="0.2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2.75" customHeight="1" x14ac:dyDescent="0.2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2.75" customHeight="1" x14ac:dyDescent="0.2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2.75" customHeight="1" x14ac:dyDescent="0.2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2.75" customHeight="1" x14ac:dyDescent="0.2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2.75" customHeight="1" x14ac:dyDescent="0.2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2.75" customHeight="1" x14ac:dyDescent="0.2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2.75" customHeight="1" x14ac:dyDescent="0.2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2.75" customHeight="1" x14ac:dyDescent="0.2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2.75" customHeight="1" x14ac:dyDescent="0.2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2.75" customHeight="1" x14ac:dyDescent="0.2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2.75" customHeight="1" x14ac:dyDescent="0.2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2.75" customHeight="1" x14ac:dyDescent="0.2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2.75" customHeight="1" x14ac:dyDescent="0.2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2.75" customHeight="1" x14ac:dyDescent="0.2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2.75" customHeight="1" x14ac:dyDescent="0.2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2.75" customHeight="1" x14ac:dyDescent="0.2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2.75" customHeight="1" x14ac:dyDescent="0.2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2.75" customHeight="1" x14ac:dyDescent="0.2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2.75" customHeight="1" x14ac:dyDescent="0.2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2.75" customHeight="1" x14ac:dyDescent="0.2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2.75" customHeight="1" x14ac:dyDescent="0.2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2.75" customHeight="1" x14ac:dyDescent="0.2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2.75" customHeight="1" x14ac:dyDescent="0.2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2.75" customHeight="1" x14ac:dyDescent="0.2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2.75" customHeight="1" x14ac:dyDescent="0.2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2.75" customHeight="1" x14ac:dyDescent="0.2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2.75" customHeight="1" x14ac:dyDescent="0.2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2.75" customHeight="1" x14ac:dyDescent="0.2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2.75" customHeight="1" x14ac:dyDescent="0.2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2.75" customHeight="1" x14ac:dyDescent="0.2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2.75" customHeight="1" x14ac:dyDescent="0.2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2.75" customHeight="1" x14ac:dyDescent="0.2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2.75" customHeight="1" x14ac:dyDescent="0.2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2.75" customHeight="1" x14ac:dyDescent="0.2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2.75" customHeight="1" x14ac:dyDescent="0.2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2.75" customHeight="1" x14ac:dyDescent="0.2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2.75" customHeight="1" x14ac:dyDescent="0.2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2.75" customHeight="1" x14ac:dyDescent="0.2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2.75" customHeight="1" x14ac:dyDescent="0.2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2.75" customHeight="1" x14ac:dyDescent="0.2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2.75" customHeight="1" x14ac:dyDescent="0.2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2.75" customHeight="1" x14ac:dyDescent="0.2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2.75" customHeight="1" x14ac:dyDescent="0.2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2.75" customHeight="1" x14ac:dyDescent="0.2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2.75" customHeight="1" x14ac:dyDescent="0.2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2.75" customHeight="1" x14ac:dyDescent="0.2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2.75" customHeight="1" x14ac:dyDescent="0.2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2.75" customHeight="1" x14ac:dyDescent="0.2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2.75" customHeight="1" x14ac:dyDescent="0.2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2.75" customHeight="1" x14ac:dyDescent="0.2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2.75" customHeight="1" x14ac:dyDescent="0.2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2.75" customHeight="1" x14ac:dyDescent="0.2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2.75" customHeight="1" x14ac:dyDescent="0.2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2.75" customHeight="1" x14ac:dyDescent="0.2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2.75" customHeight="1" x14ac:dyDescent="0.2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2.75" customHeight="1" x14ac:dyDescent="0.2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2.75" customHeight="1" x14ac:dyDescent="0.2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2.75" customHeight="1" x14ac:dyDescent="0.2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2.75" customHeight="1" x14ac:dyDescent="0.2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2.75" customHeight="1" x14ac:dyDescent="0.2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2.75" customHeight="1" x14ac:dyDescent="0.2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2.75" customHeight="1" x14ac:dyDescent="0.2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2.75" customHeight="1" x14ac:dyDescent="0.2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2.75" customHeight="1" x14ac:dyDescent="0.2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2.75" customHeight="1" x14ac:dyDescent="0.2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2.75" customHeight="1" x14ac:dyDescent="0.2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2.75" customHeight="1" x14ac:dyDescent="0.2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2.75" customHeight="1" x14ac:dyDescent="0.2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2.75" customHeight="1" x14ac:dyDescent="0.2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2.75" customHeight="1" x14ac:dyDescent="0.2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2.75" customHeight="1" x14ac:dyDescent="0.2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2.75" customHeight="1" x14ac:dyDescent="0.2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2.75" customHeight="1" x14ac:dyDescent="0.2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2.75" customHeight="1" x14ac:dyDescent="0.2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2.75" customHeight="1" x14ac:dyDescent="0.2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2.75" customHeight="1" x14ac:dyDescent="0.2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2.75" customHeight="1" x14ac:dyDescent="0.2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2.75" customHeight="1" x14ac:dyDescent="0.2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2.75" customHeight="1" x14ac:dyDescent="0.2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2.75" customHeight="1" x14ac:dyDescent="0.2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2.75" customHeight="1" x14ac:dyDescent="0.2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2.75" customHeight="1" x14ac:dyDescent="0.2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2.75" customHeight="1" x14ac:dyDescent="0.2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2.75" customHeight="1" x14ac:dyDescent="0.2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2.75" customHeight="1" x14ac:dyDescent="0.2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2.75" customHeight="1" x14ac:dyDescent="0.2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2.75" customHeight="1" x14ac:dyDescent="0.2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2.75" customHeight="1" x14ac:dyDescent="0.2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2.75" customHeight="1" x14ac:dyDescent="0.2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2.75" customHeight="1" x14ac:dyDescent="0.2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2.75" customHeight="1" x14ac:dyDescent="0.2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2.75" customHeight="1" x14ac:dyDescent="0.2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2.75" customHeight="1" x14ac:dyDescent="0.2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2.75" customHeight="1" x14ac:dyDescent="0.2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2.75" customHeight="1" x14ac:dyDescent="0.2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2.75" customHeight="1" x14ac:dyDescent="0.2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2.75" customHeight="1" x14ac:dyDescent="0.2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2.75" customHeight="1" x14ac:dyDescent="0.2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2.75" customHeight="1" x14ac:dyDescent="0.2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2.75" customHeight="1" x14ac:dyDescent="0.2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2.75" customHeight="1" x14ac:dyDescent="0.2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2.75" customHeight="1" x14ac:dyDescent="0.2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2.75" customHeight="1" x14ac:dyDescent="0.2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2.75" customHeight="1" x14ac:dyDescent="0.2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2.75" customHeight="1" x14ac:dyDescent="0.2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2.75" customHeight="1" x14ac:dyDescent="0.2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2.75" customHeight="1" x14ac:dyDescent="0.2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2.75" customHeight="1" x14ac:dyDescent="0.2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2.75" customHeight="1" x14ac:dyDescent="0.2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2.75" customHeight="1" x14ac:dyDescent="0.2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2.75" customHeight="1" x14ac:dyDescent="0.2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2.75" customHeight="1" x14ac:dyDescent="0.2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2.75" customHeight="1" x14ac:dyDescent="0.2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2.75" customHeight="1" x14ac:dyDescent="0.2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2.75" customHeight="1" x14ac:dyDescent="0.2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2.75" customHeight="1" x14ac:dyDescent="0.2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2.75" customHeight="1" x14ac:dyDescent="0.2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2.75" customHeight="1" x14ac:dyDescent="0.2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2.75" customHeight="1" x14ac:dyDescent="0.2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2.75" customHeight="1" x14ac:dyDescent="0.2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2.75" customHeight="1" x14ac:dyDescent="0.2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2.75" customHeight="1" x14ac:dyDescent="0.2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2.75" customHeight="1" x14ac:dyDescent="0.2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2.75" customHeight="1" x14ac:dyDescent="0.2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2.75" customHeight="1" x14ac:dyDescent="0.2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2.75" customHeight="1" x14ac:dyDescent="0.2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2.75" customHeight="1" x14ac:dyDescent="0.2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2.75" customHeight="1" x14ac:dyDescent="0.2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2.75" customHeight="1" x14ac:dyDescent="0.2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2.75" customHeight="1" x14ac:dyDescent="0.2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2.75" customHeight="1" x14ac:dyDescent="0.2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2.75" customHeight="1" x14ac:dyDescent="0.2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2.75" customHeight="1" x14ac:dyDescent="0.2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2.75" customHeight="1" x14ac:dyDescent="0.2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2.75" customHeight="1" x14ac:dyDescent="0.2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2.75" customHeight="1" x14ac:dyDescent="0.2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2.75" customHeight="1" x14ac:dyDescent="0.2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2.75" customHeight="1" x14ac:dyDescent="0.2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2.75" customHeight="1" x14ac:dyDescent="0.2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2.75" customHeight="1" x14ac:dyDescent="0.2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2.75" customHeight="1" x14ac:dyDescent="0.2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2.75" customHeight="1" x14ac:dyDescent="0.2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2.75" customHeight="1" x14ac:dyDescent="0.2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2.75" customHeight="1" x14ac:dyDescent="0.2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2.75" customHeight="1" x14ac:dyDescent="0.2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2.75" customHeight="1" x14ac:dyDescent="0.2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2.75" customHeight="1" x14ac:dyDescent="0.2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2.75" customHeight="1" x14ac:dyDescent="0.2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2.75" customHeight="1" x14ac:dyDescent="0.2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2.75" customHeight="1" x14ac:dyDescent="0.2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2.75" customHeight="1" x14ac:dyDescent="0.2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2.75" customHeight="1" x14ac:dyDescent="0.2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2.75" customHeight="1" x14ac:dyDescent="0.2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2.75" customHeight="1" x14ac:dyDescent="0.2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2.75" customHeight="1" x14ac:dyDescent="0.2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2.75" customHeight="1" x14ac:dyDescent="0.2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2.75" customHeight="1" x14ac:dyDescent="0.2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2.75" customHeight="1" x14ac:dyDescent="0.2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2.75" customHeight="1" x14ac:dyDescent="0.2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2.75" customHeight="1" x14ac:dyDescent="0.2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2.75" customHeight="1" x14ac:dyDescent="0.2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2.75" customHeight="1" x14ac:dyDescent="0.2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2.75" customHeight="1" x14ac:dyDescent="0.2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2.75" customHeight="1" x14ac:dyDescent="0.2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2.75" customHeight="1" x14ac:dyDescent="0.2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2.75" customHeight="1" x14ac:dyDescent="0.2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2.75" customHeight="1" x14ac:dyDescent="0.2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2.75" customHeight="1" x14ac:dyDescent="0.2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2.75" customHeight="1" x14ac:dyDescent="0.2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2.75" customHeight="1" x14ac:dyDescent="0.2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2.75" customHeight="1" x14ac:dyDescent="0.2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2.75" customHeight="1" x14ac:dyDescent="0.2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2.75" customHeight="1" x14ac:dyDescent="0.2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2.75" customHeight="1" x14ac:dyDescent="0.2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2.75" customHeight="1" x14ac:dyDescent="0.2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2.75" customHeight="1" x14ac:dyDescent="0.2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2.75" customHeight="1" x14ac:dyDescent="0.2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2.75" customHeight="1" x14ac:dyDescent="0.2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2.75" customHeight="1" x14ac:dyDescent="0.2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2.75" customHeight="1" x14ac:dyDescent="0.2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2.75" customHeight="1" x14ac:dyDescent="0.2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2.75" customHeight="1" x14ac:dyDescent="0.2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2.75" customHeight="1" x14ac:dyDescent="0.2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2.75" customHeight="1" x14ac:dyDescent="0.2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2.75" customHeight="1" x14ac:dyDescent="0.2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2.75" customHeight="1" x14ac:dyDescent="0.2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2.75" customHeight="1" x14ac:dyDescent="0.2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2.75" customHeight="1" x14ac:dyDescent="0.2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2.75" customHeight="1" x14ac:dyDescent="0.2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2.75" customHeight="1" x14ac:dyDescent="0.2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2.75" customHeight="1" x14ac:dyDescent="0.2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2.75" customHeight="1" x14ac:dyDescent="0.2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2.75" customHeight="1" x14ac:dyDescent="0.2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2.75" customHeight="1" x14ac:dyDescent="0.2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2.75" customHeight="1" x14ac:dyDescent="0.2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2.75" customHeight="1" x14ac:dyDescent="0.2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2.75" customHeight="1" x14ac:dyDescent="0.2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2.75" customHeight="1" x14ac:dyDescent="0.2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2.75" customHeight="1" x14ac:dyDescent="0.2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2.75" customHeight="1" x14ac:dyDescent="0.2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2.75" customHeight="1" x14ac:dyDescent="0.2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2.75" customHeight="1" x14ac:dyDescent="0.2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2.75" customHeight="1" x14ac:dyDescent="0.2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2.75" customHeight="1" x14ac:dyDescent="0.2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2.75" customHeight="1" x14ac:dyDescent="0.2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2.75" customHeight="1" x14ac:dyDescent="0.2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2.75" customHeight="1" x14ac:dyDescent="0.2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2.75" customHeight="1" x14ac:dyDescent="0.2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2.75" customHeight="1" x14ac:dyDescent="0.2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2.75" customHeight="1" x14ac:dyDescent="0.2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2.75" customHeight="1" x14ac:dyDescent="0.2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2.75" customHeight="1" x14ac:dyDescent="0.2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2.75" customHeight="1" x14ac:dyDescent="0.2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2.75" customHeight="1" x14ac:dyDescent="0.2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2.75" customHeight="1" x14ac:dyDescent="0.2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2.75" customHeight="1" x14ac:dyDescent="0.2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2.75" customHeight="1" x14ac:dyDescent="0.2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2.75" customHeight="1" x14ac:dyDescent="0.2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2.75" customHeight="1" x14ac:dyDescent="0.2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2.75" customHeight="1" x14ac:dyDescent="0.2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2.75" customHeight="1" x14ac:dyDescent="0.2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2.75" customHeight="1" x14ac:dyDescent="0.2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2.75" customHeight="1" x14ac:dyDescent="0.2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2.75" customHeight="1" x14ac:dyDescent="0.2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2.75" customHeight="1" x14ac:dyDescent="0.2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2.75" customHeight="1" x14ac:dyDescent="0.2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2.75" customHeight="1" x14ac:dyDescent="0.2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2.75" customHeight="1" x14ac:dyDescent="0.2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2.75" customHeight="1" x14ac:dyDescent="0.2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2.75" customHeight="1" x14ac:dyDescent="0.2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2.75" customHeight="1" x14ac:dyDescent="0.2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2.75" customHeight="1" x14ac:dyDescent="0.2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2.75" customHeight="1" x14ac:dyDescent="0.2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2.75" customHeight="1" x14ac:dyDescent="0.2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2.75" customHeight="1" x14ac:dyDescent="0.2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2.75" customHeight="1" x14ac:dyDescent="0.2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2.75" customHeight="1" x14ac:dyDescent="0.2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2.75" customHeight="1" x14ac:dyDescent="0.2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2.75" customHeight="1" x14ac:dyDescent="0.2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2.75" customHeight="1" x14ac:dyDescent="0.2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2.75" customHeight="1" x14ac:dyDescent="0.2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2.75" customHeight="1" x14ac:dyDescent="0.2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2.75" customHeight="1" x14ac:dyDescent="0.2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2.75" customHeight="1" x14ac:dyDescent="0.2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2.75" customHeight="1" x14ac:dyDescent="0.2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2.75" customHeight="1" x14ac:dyDescent="0.2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2.75" customHeight="1" x14ac:dyDescent="0.2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2.75" customHeight="1" x14ac:dyDescent="0.2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2.75" customHeight="1" x14ac:dyDescent="0.2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2.75" customHeight="1" x14ac:dyDescent="0.2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2.75" customHeight="1" x14ac:dyDescent="0.2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2.75" customHeight="1" x14ac:dyDescent="0.2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2.75" customHeight="1" x14ac:dyDescent="0.2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2.75" customHeight="1" x14ac:dyDescent="0.2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2.75" customHeight="1" x14ac:dyDescent="0.2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2.75" customHeight="1" x14ac:dyDescent="0.2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2.75" customHeight="1" x14ac:dyDescent="0.2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2.75" customHeight="1" x14ac:dyDescent="0.2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2.75" customHeight="1" x14ac:dyDescent="0.2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2.75" customHeight="1" x14ac:dyDescent="0.2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2.75" customHeight="1" x14ac:dyDescent="0.2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2.75" customHeight="1" x14ac:dyDescent="0.2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2.75" customHeight="1" x14ac:dyDescent="0.2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2.75" customHeight="1" x14ac:dyDescent="0.2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2.75" customHeight="1" x14ac:dyDescent="0.2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2.75" customHeight="1" x14ac:dyDescent="0.2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2.75" customHeight="1" x14ac:dyDescent="0.2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2.75" customHeight="1" x14ac:dyDescent="0.2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2.75" customHeight="1" x14ac:dyDescent="0.2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2.75" customHeight="1" x14ac:dyDescent="0.2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2.75" customHeight="1" x14ac:dyDescent="0.2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2.75" customHeight="1" x14ac:dyDescent="0.2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2.75" customHeight="1" x14ac:dyDescent="0.2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2.75" customHeight="1" x14ac:dyDescent="0.2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2.75" customHeight="1" x14ac:dyDescent="0.2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2.75" customHeight="1" x14ac:dyDescent="0.2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2.75" customHeight="1" x14ac:dyDescent="0.2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2.75" customHeight="1" x14ac:dyDescent="0.2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2.75" customHeight="1" x14ac:dyDescent="0.2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2.75" customHeight="1" x14ac:dyDescent="0.2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2.75" customHeight="1" x14ac:dyDescent="0.2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2.75" customHeight="1" x14ac:dyDescent="0.2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2.75" customHeight="1" x14ac:dyDescent="0.2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2.75" customHeight="1" x14ac:dyDescent="0.2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2.75" customHeight="1" x14ac:dyDescent="0.2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2.75" customHeight="1" x14ac:dyDescent="0.2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2.75" customHeight="1" x14ac:dyDescent="0.2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2.75" customHeight="1" x14ac:dyDescent="0.2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2.75" customHeight="1" x14ac:dyDescent="0.2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2.75" customHeight="1" x14ac:dyDescent="0.2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2.75" customHeight="1" x14ac:dyDescent="0.2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2.75" customHeight="1" x14ac:dyDescent="0.2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2.75" customHeight="1" x14ac:dyDescent="0.2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2.75" customHeight="1" x14ac:dyDescent="0.2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2.75" customHeight="1" x14ac:dyDescent="0.2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2.75" customHeight="1" x14ac:dyDescent="0.2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2.75" customHeight="1" x14ac:dyDescent="0.2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2.75" customHeight="1" x14ac:dyDescent="0.2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2.75" customHeight="1" x14ac:dyDescent="0.2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2.75" customHeight="1" x14ac:dyDescent="0.2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2.75" customHeight="1" x14ac:dyDescent="0.2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2.75" customHeight="1" x14ac:dyDescent="0.2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2.75" customHeight="1" x14ac:dyDescent="0.2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2.75" customHeight="1" x14ac:dyDescent="0.2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2.75" customHeight="1" x14ac:dyDescent="0.2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2.75" customHeight="1" x14ac:dyDescent="0.2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2.75" customHeight="1" x14ac:dyDescent="0.2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2.75" customHeight="1" x14ac:dyDescent="0.2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2.75" customHeight="1" x14ac:dyDescent="0.2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2.75" customHeight="1" x14ac:dyDescent="0.2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2.75" customHeight="1" x14ac:dyDescent="0.2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2.75" customHeight="1" x14ac:dyDescent="0.2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2.75" customHeight="1" x14ac:dyDescent="0.2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2.75" customHeight="1" x14ac:dyDescent="0.2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2.75" customHeight="1" x14ac:dyDescent="0.2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2.75" customHeight="1" x14ac:dyDescent="0.2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2.75" customHeight="1" x14ac:dyDescent="0.2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2.75" customHeight="1" x14ac:dyDescent="0.2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2.75" customHeight="1" x14ac:dyDescent="0.2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2.75" customHeight="1" x14ac:dyDescent="0.2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2.75" customHeight="1" x14ac:dyDescent="0.2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2.75" customHeight="1" x14ac:dyDescent="0.2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2.75" customHeight="1" x14ac:dyDescent="0.2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2.75" customHeight="1" x14ac:dyDescent="0.2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2.75" customHeight="1" x14ac:dyDescent="0.2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2.75" customHeight="1" x14ac:dyDescent="0.2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2.75" customHeight="1" x14ac:dyDescent="0.2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2.75" customHeight="1" x14ac:dyDescent="0.2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2.75" customHeight="1" x14ac:dyDescent="0.2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2.75" customHeight="1" x14ac:dyDescent="0.2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2.75" customHeight="1" x14ac:dyDescent="0.2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2.75" customHeight="1" x14ac:dyDescent="0.2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2.75" customHeight="1" x14ac:dyDescent="0.2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2.75" customHeight="1" x14ac:dyDescent="0.2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2.75" customHeight="1" x14ac:dyDescent="0.2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2.75" customHeight="1" x14ac:dyDescent="0.2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2.75" customHeight="1" x14ac:dyDescent="0.2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2.75" customHeight="1" x14ac:dyDescent="0.2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2.75" customHeight="1" x14ac:dyDescent="0.2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2.75" customHeight="1" x14ac:dyDescent="0.2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2.75" customHeight="1" x14ac:dyDescent="0.2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2.75" customHeight="1" x14ac:dyDescent="0.2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2.75" customHeight="1" x14ac:dyDescent="0.2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2.75" customHeight="1" x14ac:dyDescent="0.2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2.75" customHeight="1" x14ac:dyDescent="0.2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2.75" customHeight="1" x14ac:dyDescent="0.2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2.75" customHeight="1" x14ac:dyDescent="0.2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2.75" customHeight="1" x14ac:dyDescent="0.2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2.75" customHeight="1" x14ac:dyDescent="0.2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2.75" customHeight="1" x14ac:dyDescent="0.2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2.75" customHeight="1" x14ac:dyDescent="0.2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2.75" customHeight="1" x14ac:dyDescent="0.2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2.75" customHeight="1" x14ac:dyDescent="0.2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2.75" customHeight="1" x14ac:dyDescent="0.2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2.75" customHeight="1" x14ac:dyDescent="0.2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2.75" customHeight="1" x14ac:dyDescent="0.2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2.75" customHeight="1" x14ac:dyDescent="0.2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2.75" customHeight="1" x14ac:dyDescent="0.2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2.75" customHeight="1" x14ac:dyDescent="0.2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2.75" customHeight="1" x14ac:dyDescent="0.2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2.75" customHeight="1" x14ac:dyDescent="0.2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2.75" customHeight="1" x14ac:dyDescent="0.2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2.75" customHeight="1" x14ac:dyDescent="0.2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2.75" customHeight="1" x14ac:dyDescent="0.2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2.75" customHeight="1" x14ac:dyDescent="0.2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2.75" customHeight="1" x14ac:dyDescent="0.2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2.75" customHeight="1" x14ac:dyDescent="0.2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2.75" customHeight="1" x14ac:dyDescent="0.2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2.75" customHeight="1" x14ac:dyDescent="0.2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2.75" customHeight="1" x14ac:dyDescent="0.2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2.75" customHeight="1" x14ac:dyDescent="0.2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2.75" customHeight="1" x14ac:dyDescent="0.2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2.75" customHeight="1" x14ac:dyDescent="0.2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2.75" customHeight="1" x14ac:dyDescent="0.2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2.75" customHeight="1" x14ac:dyDescent="0.2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2.75" customHeight="1" x14ac:dyDescent="0.2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2.75" customHeight="1" x14ac:dyDescent="0.2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2.75" customHeight="1" x14ac:dyDescent="0.2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2.75" customHeight="1" x14ac:dyDescent="0.2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2.75" customHeight="1" x14ac:dyDescent="0.2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2.75" customHeight="1" x14ac:dyDescent="0.2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2.75" customHeight="1" x14ac:dyDescent="0.2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2.75" customHeight="1" x14ac:dyDescent="0.2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2.75" customHeight="1" x14ac:dyDescent="0.2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2.75" customHeight="1" x14ac:dyDescent="0.2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2.75" customHeight="1" x14ac:dyDescent="0.2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2.75" customHeight="1" x14ac:dyDescent="0.2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2.75" customHeight="1" x14ac:dyDescent="0.2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2.75" customHeight="1" x14ac:dyDescent="0.2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2.75" customHeight="1" x14ac:dyDescent="0.2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2.75" customHeight="1" x14ac:dyDescent="0.2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2.75" customHeight="1" x14ac:dyDescent="0.2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2.75" customHeight="1" x14ac:dyDescent="0.2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2.75" customHeight="1" x14ac:dyDescent="0.2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2.75" customHeight="1" x14ac:dyDescent="0.2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2.75" customHeight="1" x14ac:dyDescent="0.2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2.75" customHeight="1" x14ac:dyDescent="0.2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2.75" customHeight="1" x14ac:dyDescent="0.2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2.75" customHeight="1" x14ac:dyDescent="0.2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2.75" customHeight="1" x14ac:dyDescent="0.2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2.75" customHeight="1" x14ac:dyDescent="0.2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2.75" customHeight="1" x14ac:dyDescent="0.2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2.75" customHeight="1" x14ac:dyDescent="0.2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2.75" customHeight="1" x14ac:dyDescent="0.2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2.75" customHeight="1" x14ac:dyDescent="0.2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2.75" customHeight="1" x14ac:dyDescent="0.2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2.75" customHeight="1" x14ac:dyDescent="0.2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2.75" customHeight="1" x14ac:dyDescent="0.2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2.75" customHeight="1" x14ac:dyDescent="0.2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2.75" customHeight="1" x14ac:dyDescent="0.2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2.75" customHeight="1" x14ac:dyDescent="0.2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2.75" customHeight="1" x14ac:dyDescent="0.2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2.75" customHeight="1" x14ac:dyDescent="0.2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2.75" customHeight="1" x14ac:dyDescent="0.2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2.75" customHeight="1" x14ac:dyDescent="0.2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2.75" customHeight="1" x14ac:dyDescent="0.2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2.75" customHeight="1" x14ac:dyDescent="0.2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2.75" customHeight="1" x14ac:dyDescent="0.2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2.75" customHeight="1" x14ac:dyDescent="0.2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2.75" customHeight="1" x14ac:dyDescent="0.2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2.75" customHeight="1" x14ac:dyDescent="0.2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2.75" customHeight="1" x14ac:dyDescent="0.2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2.75" customHeight="1" x14ac:dyDescent="0.2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2.75" customHeight="1" x14ac:dyDescent="0.2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2.75" customHeight="1" x14ac:dyDescent="0.2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2.75" customHeight="1" x14ac:dyDescent="0.2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2.75" customHeight="1" x14ac:dyDescent="0.2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2.75" customHeight="1" x14ac:dyDescent="0.2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2.75" customHeight="1" x14ac:dyDescent="0.2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2.75" customHeight="1" x14ac:dyDescent="0.2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2.75" customHeight="1" x14ac:dyDescent="0.2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2.75" customHeight="1" x14ac:dyDescent="0.2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2.75" customHeight="1" x14ac:dyDescent="0.2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2.75" customHeight="1" x14ac:dyDescent="0.2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2.75" customHeight="1" x14ac:dyDescent="0.2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2.75" customHeight="1" x14ac:dyDescent="0.2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2.75" customHeight="1" x14ac:dyDescent="0.2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2.75" customHeight="1" x14ac:dyDescent="0.2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2.75" customHeight="1" x14ac:dyDescent="0.2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2.75" customHeight="1" x14ac:dyDescent="0.2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2.75" customHeight="1" x14ac:dyDescent="0.2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2.75" customHeight="1" x14ac:dyDescent="0.2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2.75" customHeight="1" x14ac:dyDescent="0.2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2.75" customHeight="1" x14ac:dyDescent="0.2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2.75" customHeight="1" x14ac:dyDescent="0.2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2.75" customHeight="1" x14ac:dyDescent="0.2">
      <c r="A1001" s="71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2.75" customHeight="1" x14ac:dyDescent="0.2">
      <c r="A1002" s="71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2.75" customHeight="1" x14ac:dyDescent="0.2">
      <c r="A1003" s="71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2.75" customHeight="1" x14ac:dyDescent="0.2">
      <c r="A1004" s="71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2.75" customHeight="1" x14ac:dyDescent="0.2">
      <c r="A1005" s="71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2.75" customHeight="1" x14ac:dyDescent="0.2">
      <c r="A1006" s="71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2.75" customHeight="1" x14ac:dyDescent="0.2">
      <c r="A1007" s="71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2.75" customHeight="1" x14ac:dyDescent="0.2">
      <c r="A1008" s="71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</sheetData>
  <mergeCells count="4">
    <mergeCell ref="B3:F3"/>
    <mergeCell ref="B10:F10"/>
    <mergeCell ref="B16:F16"/>
    <mergeCell ref="B22:C22"/>
  </mergeCell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Bewertung von Angeboten</vt:lpstr>
      <vt:lpstr>Beispielrechnungen</vt:lpstr>
      <vt:lpstr>Beispiel Lebenszykluskosten</vt:lpstr>
      <vt:lpstr>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Maya Simon</cp:lastModifiedBy>
  <dcterms:created xsi:type="dcterms:W3CDTF">2013-05-23T07:01:58Z</dcterms:created>
  <dcterms:modified xsi:type="dcterms:W3CDTF">2025-08-04T09:50:24Z</dcterms:modified>
</cp:coreProperties>
</file>